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10" activeTab="0"/>
  </bookViews>
  <sheets>
    <sheet name="Data" sheetId="1" r:id="rId1"/>
    <sheet name="P &amp; L Summary" sheetId="2" r:id="rId2"/>
    <sheet name="Graph" sheetId="3" r:id="rId3"/>
  </sheets>
  <definedNames>
    <definedName name="_xlnm.Print_Area" localSheetId="1">'P &amp; L Summary'!$C$3:$U$46</definedName>
  </definedNames>
  <calcPr calcMode="autoNoTable" fullCalcOnLoad="1"/>
</workbook>
</file>

<file path=xl/sharedStrings.xml><?xml version="1.0" encoding="utf-8"?>
<sst xmlns="http://schemas.openxmlformats.org/spreadsheetml/2006/main" count="515" uniqueCount="196">
  <si>
    <t>Accounttypeid</t>
  </si>
  <si>
    <t>AccountClassificationid</t>
  </si>
  <si>
    <t>accountlevel</t>
  </si>
  <si>
    <t>parentaccountid</t>
  </si>
  <si>
    <t>ActCur</t>
  </si>
  <si>
    <t>BgtCur</t>
  </si>
  <si>
    <t>LyrCur</t>
  </si>
  <si>
    <t>ActYtd</t>
  </si>
  <si>
    <t>BgtYtd</t>
  </si>
  <si>
    <t>LyrYtd</t>
  </si>
  <si>
    <t>ActFyr</t>
  </si>
  <si>
    <t>BgtFyr</t>
  </si>
  <si>
    <t>LyrFyr</t>
  </si>
  <si>
    <t>hashtotal</t>
  </si>
  <si>
    <t/>
  </si>
  <si>
    <t>TOTAL SALES</t>
  </si>
  <si>
    <t>Temporary Sales</t>
  </si>
  <si>
    <t>Less:</t>
  </si>
  <si>
    <t>Total Direct Costs</t>
  </si>
  <si>
    <t>Temp Gross/NDR</t>
  </si>
  <si>
    <t>Permanent Sales</t>
  </si>
  <si>
    <t>TOTAL GROSS/ NDR</t>
  </si>
  <si>
    <t>Other Income</t>
  </si>
  <si>
    <t>INDIRECT COSTS</t>
  </si>
  <si>
    <t>Personnel</t>
  </si>
  <si>
    <t>Total Indirect</t>
  </si>
  <si>
    <t>EBITDA</t>
  </si>
  <si>
    <t>Depreciation</t>
  </si>
  <si>
    <t>Interest - OD &amp; Financing</t>
  </si>
  <si>
    <t>PROFIT BEFORE TAX</t>
  </si>
  <si>
    <t xml:space="preserve">tax </t>
  </si>
  <si>
    <t>EAIT</t>
  </si>
  <si>
    <t>Variance</t>
  </si>
  <si>
    <t>Current Month</t>
  </si>
  <si>
    <t>Year To Date</t>
  </si>
  <si>
    <t>Full Year</t>
  </si>
  <si>
    <t>=SUM(C4:F64)</t>
  </si>
  <si>
    <t xml:space="preserve">rpt223963 </t>
  </si>
  <si>
    <t>DataWise Report Writer report name</t>
  </si>
  <si>
    <t>=SUM(C4:F191)</t>
  </si>
  <si>
    <t>variance</t>
  </si>
  <si>
    <t>check totals from Premier</t>
  </si>
  <si>
    <t xml:space="preserve">EBIT </t>
  </si>
  <si>
    <t xml:space="preserve">EAIT </t>
  </si>
  <si>
    <t>K</t>
  </si>
  <si>
    <t>E</t>
  </si>
  <si>
    <t>F</t>
  </si>
  <si>
    <t>H</t>
  </si>
  <si>
    <t>L</t>
  </si>
  <si>
    <t>N</t>
  </si>
  <si>
    <t>Q</t>
  </si>
  <si>
    <t>R</t>
  </si>
  <si>
    <t>T</t>
  </si>
  <si>
    <t>GROSS PROFIT</t>
  </si>
  <si>
    <t>Actual</t>
  </si>
  <si>
    <t>Budget</t>
  </si>
  <si>
    <t>Last Year</t>
  </si>
  <si>
    <t>KINETIC RECRUITMENT CONSULTANTS AUCKLAND LIMITED</t>
  </si>
  <si>
    <t xml:space="preserve">STATEMENT OF FINANCIAL PERFORMANCE </t>
  </si>
  <si>
    <t>File</t>
  </si>
  <si>
    <t xml:space="preserve">C:\MYB9\REPORTS\OUTPUT\RPT021.XLS                                                                                                                     </t>
  </si>
  <si>
    <t>DataWise Hardware</t>
  </si>
  <si>
    <t>Haedware Income</t>
  </si>
  <si>
    <t>Cost of Sales</t>
  </si>
  <si>
    <t>Distribution</t>
  </si>
  <si>
    <t>Administration</t>
  </si>
  <si>
    <t>Property</t>
  </si>
  <si>
    <t>Sales Exp</t>
  </si>
  <si>
    <t>Other Non Trading</t>
  </si>
  <si>
    <t>ACTCUR</t>
  </si>
  <si>
    <t>BGTCUR</t>
  </si>
  <si>
    <t>LYRCUR</t>
  </si>
  <si>
    <t>ACTYTD</t>
  </si>
  <si>
    <t>BGTYTD</t>
  </si>
  <si>
    <t>LYRYTD</t>
  </si>
  <si>
    <t>ACTFYR</t>
  </si>
  <si>
    <t>BGTFYR</t>
  </si>
  <si>
    <t>LYRFYR</t>
  </si>
  <si>
    <t>HASHTOTAL</t>
  </si>
  <si>
    <t>LEVEL3NUM</t>
  </si>
  <si>
    <t>LEVEL3NAME</t>
  </si>
  <si>
    <t>LEVEL2NUM</t>
  </si>
  <si>
    <t>LEVEL2NAME</t>
  </si>
  <si>
    <t>LEVEL1NUM</t>
  </si>
  <si>
    <t>LEVEL1NAME</t>
  </si>
  <si>
    <t>NETINCOME</t>
  </si>
  <si>
    <t>ACCTNUM</t>
  </si>
  <si>
    <t>ACCTNAME</t>
  </si>
  <si>
    <t>GROSSMARGIN</t>
  </si>
  <si>
    <t>OPPROFIT</t>
  </si>
  <si>
    <t>D</t>
  </si>
  <si>
    <t xml:space="preserve">      </t>
  </si>
  <si>
    <t xml:space="preserve">                              </t>
  </si>
  <si>
    <t>4-1000</t>
  </si>
  <si>
    <t xml:space="preserve">Sales                         </t>
  </si>
  <si>
    <t>4-0000</t>
  </si>
  <si>
    <t xml:space="preserve">Income                        </t>
  </si>
  <si>
    <t xml:space="preserve">Net income for the period     </t>
  </si>
  <si>
    <t>4-1100</t>
  </si>
  <si>
    <t xml:space="preserve">Sales - Building              </t>
  </si>
  <si>
    <t xml:space="preserve">Gross Margin        </t>
  </si>
  <si>
    <t xml:space="preserve">Operating Profit    </t>
  </si>
  <si>
    <t>4-1200</t>
  </si>
  <si>
    <t xml:space="preserve">Sales - Outdoor               </t>
  </si>
  <si>
    <t xml:space="preserve">                                                  </t>
  </si>
  <si>
    <t>4-1400</t>
  </si>
  <si>
    <t xml:space="preserve">Sales - Consulting            </t>
  </si>
  <si>
    <t>4-1500</t>
  </si>
  <si>
    <t xml:space="preserve">Sales - Contracting           </t>
  </si>
  <si>
    <t xml:space="preserve">Miscellaneous Income          </t>
  </si>
  <si>
    <t>5-1000</t>
  </si>
  <si>
    <t xml:space="preserve">Purchases                     </t>
  </si>
  <si>
    <t>5-0000</t>
  </si>
  <si>
    <t xml:space="preserve">Cost of Sales                 </t>
  </si>
  <si>
    <t>5-1100</t>
  </si>
  <si>
    <t xml:space="preserve">COS - Building                </t>
  </si>
  <si>
    <t>5-1200</t>
  </si>
  <si>
    <t xml:space="preserve">COS - Outdoor                 </t>
  </si>
  <si>
    <t xml:space="preserve">Cost of Sales - Other         </t>
  </si>
  <si>
    <t xml:space="preserve">Freight In                    </t>
  </si>
  <si>
    <t xml:space="preserve">EXP </t>
  </si>
  <si>
    <t>6-1000</t>
  </si>
  <si>
    <t xml:space="preserve">Administrative Expenses       </t>
  </si>
  <si>
    <t>6-0000</t>
  </si>
  <si>
    <t xml:space="preserve">Expenses                      </t>
  </si>
  <si>
    <t>6-1100</t>
  </si>
  <si>
    <t xml:space="preserve">Bank Charges                  </t>
  </si>
  <si>
    <t xml:space="preserve">                    </t>
  </si>
  <si>
    <t>6-1150</t>
  </si>
  <si>
    <t xml:space="preserve">Depreciation                  </t>
  </si>
  <si>
    <t>6-1300</t>
  </si>
  <si>
    <t xml:space="preserve">Insurance                     </t>
  </si>
  <si>
    <t>6-1500</t>
  </si>
  <si>
    <t xml:space="preserve">Office Supplies               </t>
  </si>
  <si>
    <t>6-1550</t>
  </si>
  <si>
    <t xml:space="preserve">Postage                       </t>
  </si>
  <si>
    <t xml:space="preserve">Operating Expenses            </t>
  </si>
  <si>
    <t xml:space="preserve">Cleaning                      </t>
  </si>
  <si>
    <t xml:space="preserve">Equipment Lease               </t>
  </si>
  <si>
    <t xml:space="preserve">Rent                          </t>
  </si>
  <si>
    <t xml:space="preserve">Repairs &amp; Maintenance         </t>
  </si>
  <si>
    <t xml:space="preserve">Store Supplies                </t>
  </si>
  <si>
    <t xml:space="preserve">Telephone                     </t>
  </si>
  <si>
    <t xml:space="preserve">Utilities                     </t>
  </si>
  <si>
    <t xml:space="preserve">Personnel Expenses            </t>
  </si>
  <si>
    <t xml:space="preserve">Staff Amenities               </t>
  </si>
  <si>
    <t xml:space="preserve">Staff Refreshments            </t>
  </si>
  <si>
    <t xml:space="preserve">Wages &amp; Salaries              </t>
  </si>
  <si>
    <t xml:space="preserve">SALES                                             </t>
  </si>
  <si>
    <t xml:space="preserve">Sales &amp; Marketing Expenses    </t>
  </si>
  <si>
    <t xml:space="preserve">Entertainment                 </t>
  </si>
  <si>
    <t xml:space="preserve">Motor Vehicle Expenses        </t>
  </si>
  <si>
    <t xml:space="preserve">Printing                      </t>
  </si>
  <si>
    <t xml:space="preserve">Promotions                    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</si>
  <si>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</si>
  <si>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</si>
  <si>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</si>
  <si>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</si>
  <si>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</si>
  <si>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</si>
  <si>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</si>
  <si>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</si>
  <si>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</si>
  <si>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</si>
  <si>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4-8000</t>
  </si>
  <si>
    <t>5-1900</t>
  </si>
  <si>
    <t>5-1930</t>
  </si>
  <si>
    <t>6-2000</t>
  </si>
  <si>
    <t>6-2100</t>
  </si>
  <si>
    <t>6-2150</t>
  </si>
  <si>
    <t>6-2400</t>
  </si>
  <si>
    <t>6-2450</t>
  </si>
  <si>
    <t>6-2600</t>
  </si>
  <si>
    <t>6-2700</t>
  </si>
  <si>
    <t>6-2800</t>
  </si>
  <si>
    <t>6-3000</t>
  </si>
  <si>
    <t>6-3500</t>
  </si>
  <si>
    <t>6-3550</t>
  </si>
  <si>
    <t>6-3800</t>
  </si>
  <si>
    <t>6-6000</t>
  </si>
  <si>
    <t>6-6170</t>
  </si>
  <si>
    <t>6-6300</t>
  </si>
  <si>
    <t>6-6400</t>
  </si>
  <si>
    <t>6-6500</t>
  </si>
  <si>
    <t>Period</t>
  </si>
  <si>
    <t>ACCOUNTCLASSIFICATIONID</t>
  </si>
  <si>
    <t>ACCOUNTLEVEL</t>
  </si>
  <si>
    <t>ACCOUNTTYPEID</t>
  </si>
  <si>
    <t>PARENTACCOUNTID</t>
  </si>
  <si>
    <t>ACCDESC</t>
  </si>
  <si>
    <t>CURRENTACCOUNTBALANCE</t>
  </si>
  <si>
    <t xml:space="preserve">I   </t>
  </si>
  <si>
    <t xml:space="preserve">BLDG                                              </t>
  </si>
  <si>
    <t xml:space="preserve">OUTD                                              </t>
  </si>
  <si>
    <t xml:space="preserve">COS </t>
  </si>
  <si>
    <t xml:space="preserve">hello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</si>
</sst>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[$-1409]d\ mmmm\ yyyy;@"/>
    <numFmt numFmtId="167" formatCode="[$-1409]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16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166" fontId="0" fillId="0" borderId="0" xfId="0" applyFont="1" applyAlignment="1">
      <alignment/>
    </xf>
    <xf numFmtId="166" fontId="49" fillId="0" borderId="0" xfId="0" applyFont="1" applyAlignment="1">
      <alignment horizontal="center"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166" fontId="2" fillId="0" borderId="0" xfId="0" applyFont="1" applyAlignment="1">
      <alignment/>
    </xf>
    <xf numFmtId="164" fontId="9" fillId="0" borderId="0" xfId="42" applyNumberFormat="1" applyFont="1" applyFill="1" applyAlignment="1">
      <alignment/>
    </xf>
    <xf numFmtId="166" fontId="10" fillId="0" borderId="0" xfId="0" applyFont="1" applyFill="1" applyAlignment="1">
      <alignment/>
    </xf>
    <xf numFmtId="164" fontId="10" fillId="0" borderId="0" xfId="42" applyNumberFormat="1" applyFont="1" applyFill="1" applyAlignment="1">
      <alignment/>
    </xf>
    <xf numFmtId="166" fontId="0" fillId="0" borderId="0" xfId="0" applyFill="1" applyAlignment="1">
      <alignment/>
    </xf>
    <xf numFmtId="166" fontId="4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5" fillId="0" borderId="0" xfId="0" applyFont="1" applyFill="1" applyAlignment="1">
      <alignment horizontal="center"/>
    </xf>
    <xf numFmtId="166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166" fontId="8" fillId="0" borderId="0" xfId="0" applyFont="1" applyFill="1" applyAlignment="1">
      <alignment/>
    </xf>
    <xf numFmtId="166" fontId="9" fillId="0" borderId="0" xfId="0" applyFont="1" applyFill="1" applyAlignment="1">
      <alignment/>
    </xf>
    <xf numFmtId="164" fontId="9" fillId="0" borderId="0" xfId="42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top"/>
    </xf>
    <xf numFmtId="166" fontId="9" fillId="0" borderId="12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66" fontId="0" fillId="0" borderId="0" xfId="0" applyFill="1" applyBorder="1" applyAlignment="1">
      <alignment/>
    </xf>
    <xf numFmtId="166" fontId="0" fillId="0" borderId="0" xfId="0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6" fontId="33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42" applyNumberFormat="1" applyFont="1" applyFill="1" applyAlignment="1">
      <alignment/>
    </xf>
    <xf numFmtId="3" fontId="3" fillId="0" borderId="0" xfId="42" applyNumberFormat="1" applyFont="1" applyFill="1" applyBorder="1" applyAlignment="1">
      <alignment/>
    </xf>
    <xf numFmtId="3" fontId="10" fillId="0" borderId="0" xfId="42" applyNumberFormat="1" applyFont="1" applyFill="1" applyAlignment="1">
      <alignment/>
    </xf>
    <xf numFmtId="3" fontId="10" fillId="0" borderId="0" xfId="42" applyNumberFormat="1" applyFont="1" applyFill="1" applyBorder="1" applyAlignment="1">
      <alignment/>
    </xf>
    <xf numFmtId="3" fontId="10" fillId="0" borderId="13" xfId="42" applyNumberFormat="1" applyFont="1" applyFill="1" applyBorder="1" applyAlignment="1">
      <alignment/>
    </xf>
    <xf numFmtId="3" fontId="3" fillId="0" borderId="13" xfId="42" applyNumberFormat="1" applyFont="1" applyFill="1" applyBorder="1" applyAlignment="1">
      <alignment/>
    </xf>
    <xf numFmtId="3" fontId="9" fillId="0" borderId="14" xfId="42" applyNumberFormat="1" applyFont="1" applyFill="1" applyBorder="1" applyAlignment="1">
      <alignment/>
    </xf>
    <xf numFmtId="3" fontId="10" fillId="0" borderId="0" xfId="58" applyNumberFormat="1" applyFont="1" applyFill="1" applyAlignment="1">
      <alignment/>
    </xf>
    <xf numFmtId="3" fontId="10" fillId="0" borderId="0" xfId="58" applyNumberFormat="1" applyFont="1" applyFill="1" applyBorder="1" applyAlignment="1">
      <alignment/>
    </xf>
    <xf numFmtId="3" fontId="9" fillId="0" borderId="0" xfId="42" applyNumberFormat="1" applyFont="1" applyFill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4" xfId="42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/>
    </xf>
    <xf numFmtId="166" fontId="0" fillId="0" borderId="11" xfId="0" applyFill="1" applyBorder="1" applyAlignment="1">
      <alignment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6" fontId="2" fillId="0" borderId="0" xfId="0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66" fontId="33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10" fillId="0" borderId="0" xfId="42" applyNumberFormat="1" applyFont="1" applyFill="1" applyBorder="1" applyAlignment="1">
      <alignment horizontal="left"/>
    </xf>
    <xf numFmtId="3" fontId="9" fillId="0" borderId="0" xfId="42" applyNumberFormat="1" applyFont="1" applyFill="1" applyBorder="1" applyAlignment="1">
      <alignment horizontal="left"/>
    </xf>
    <xf numFmtId="3" fontId="10" fillId="0" borderId="0" xfId="58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42" applyNumberFormat="1" applyFont="1" applyAlignment="1">
      <alignment/>
    </xf>
    <xf numFmtId="165" fontId="2" fillId="0" borderId="0" xfId="55" applyNumberFormat="1" applyFont="1">
      <alignment/>
      <protection/>
    </xf>
    <xf numFmtId="165" fontId="10" fillId="0" borderId="0" xfId="55" applyNumberFormat="1">
      <alignment/>
      <protection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10" fillId="0" borderId="12" xfId="0" applyNumberFormat="1" applyFont="1" applyFill="1" applyBorder="1" applyAlignment="1">
      <alignment/>
    </xf>
    <xf numFmtId="166" fontId="0" fillId="0" borderId="0" xfId="0" applyFont="1" applyFill="1" applyAlignment="1">
      <alignment/>
    </xf>
    <xf numFmtId="166" fontId="0" fillId="0" borderId="0" xfId="0" applyFont="1" applyAlignment="1">
      <alignment/>
    </xf>
    <xf numFmtId="166" fontId="14" fillId="0" borderId="10" xfId="0" applyFont="1" applyFill="1" applyBorder="1" applyAlignment="1">
      <alignment horizontal="center"/>
    </xf>
    <xf numFmtId="17" fontId="13" fillId="0" borderId="11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vertical="top"/>
    </xf>
    <xf numFmtId="3" fontId="9" fillId="0" borderId="15" xfId="42" applyNumberFormat="1" applyFont="1" applyFill="1" applyBorder="1" applyAlignment="1">
      <alignment/>
    </xf>
    <xf numFmtId="166" fontId="49" fillId="0" borderId="0" xfId="0" applyFont="1" applyFill="1" applyBorder="1" applyAlignment="1">
      <alignment/>
    </xf>
    <xf numFmtId="166" fontId="49" fillId="0" borderId="0" xfId="0" applyFont="1" applyBorder="1" applyAlignment="1">
      <alignment/>
    </xf>
    <xf numFmtId="166" fontId="49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166" fontId="6" fillId="0" borderId="0" xfId="0" applyFont="1" applyFill="1" applyAlignment="1">
      <alignment horizontal="right"/>
    </xf>
    <xf numFmtId="49" fontId="49" fillId="0" borderId="0" xfId="0" applyNumberFormat="1" applyFont="1" applyAlignment="1">
      <alignment horizontal="center"/>
    </xf>
    <xf numFmtId="49" fontId="0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49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Earnings chart
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875"/>
          <c:w val="0.733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Graph!$C$4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 &amp; L Summary'!$E$13:$S$13</c:f>
              <c:numCache>
                <c:ptCount val="6"/>
                <c:pt idx="0">
                  <c:v>218681.77999999997</c:v>
                </c:pt>
                <c:pt idx="1">
                  <c:v>218681.77999999997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Graph!$D$4:$L$4</c:f>
              <c:numCache/>
            </c:numRef>
          </c:val>
        </c:ser>
        <c:ser>
          <c:idx val="1"/>
          <c:order val="1"/>
          <c:tx>
            <c:strRef>
              <c:f>Graph!$C$5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 &amp; L Summary'!$E$13:$S$13</c:f>
              <c:numCache>
                <c:ptCount val="6"/>
                <c:pt idx="0">
                  <c:v>218681.77999999997</c:v>
                </c:pt>
                <c:pt idx="1">
                  <c:v>218681.77999999997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Graph!$D$5:$L$5</c:f>
              <c:numCache/>
            </c:numRef>
          </c:val>
        </c:ser>
        <c:ser>
          <c:idx val="2"/>
          <c:order val="2"/>
          <c:tx>
            <c:strRef>
              <c:f>Graph!$C$6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 &amp; L Summary'!$E$13:$S$13</c:f>
              <c:numCache>
                <c:ptCount val="6"/>
                <c:pt idx="0">
                  <c:v>218681.77999999997</c:v>
                </c:pt>
                <c:pt idx="1">
                  <c:v>218681.77999999997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Graph!$D$6:$L$6</c:f>
              <c:numCache/>
            </c:numRef>
          </c:val>
        </c:ser>
        <c:ser>
          <c:idx val="3"/>
          <c:order val="3"/>
          <c:tx>
            <c:strRef>
              <c:f>Graph!$C$7</c:f>
              <c:strCache>
                <c:ptCount val="1"/>
                <c:pt idx="0">
                  <c:v>EBIT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 &amp; L Summary'!$E$13:$S$13</c:f>
              <c:numCache>
                <c:ptCount val="6"/>
                <c:pt idx="0">
                  <c:v>218681.77999999997</c:v>
                </c:pt>
                <c:pt idx="1">
                  <c:v>218681.77999999997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Graph!$D$7:$L$7</c:f>
              <c:numCache/>
            </c:numRef>
          </c:val>
        </c:ser>
        <c:ser>
          <c:idx val="4"/>
          <c:order val="4"/>
          <c:tx>
            <c:strRef>
              <c:f>Graph!$C$8</c:f>
              <c:strCache>
                <c:ptCount val="1"/>
                <c:pt idx="0">
                  <c:v>EAIT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 &amp; L Summary'!$E$13:$S$13</c:f>
              <c:numCache>
                <c:ptCount val="6"/>
                <c:pt idx="0">
                  <c:v>218681.77999999997</c:v>
                </c:pt>
                <c:pt idx="1">
                  <c:v>218681.77999999997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Graph!$D$8:$L$8</c:f>
              <c:numCache/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4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4085"/>
          <c:w val="0.179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10</xdr:row>
      <xdr:rowOff>0</xdr:rowOff>
    </xdr:from>
    <xdr:to>
      <xdr:col>12</xdr:col>
      <xdr:colOff>57150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752725" y="1905000"/>
        <a:ext cx="5448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9.140625" defaultRowHeight="15"/>
  <cols>
    <col min="2" max="2" width="34.28125" style="96" bestFit="1" customWidth="1"/>
    <col min="3" max="3" width="7.00390625" style="70" customWidth="1"/>
    <col min="5" max="5" width="6.57421875" style="2" customWidth="1"/>
    <col min="6" max="6" width="6.7109375" style="2" customWidth="1"/>
    <col min="7" max="7" width="13.00390625" style="2" customWidth="1"/>
    <col min="8" max="8" width="12.28125" style="2" bestFit="1" customWidth="1"/>
    <col min="9" max="9" width="15.28125" style="2" customWidth="1"/>
    <col min="10" max="10" width="12.7109375" style="74" bestFit="1" customWidth="1"/>
    <col min="11" max="12" width="11.57421875" style="0" bestFit="1" customWidth="1"/>
    <col min="13" max="18" width="13.28125" style="0" bestFit="1" customWidth="1"/>
    <col min="20" max="26" width="9.140625" style="2" customWidth="1"/>
    <col min="27" max="27" width="18.140625" style="2" customWidth="1"/>
    <col min="28" max="28" width="23.140625" style="2" customWidth="1"/>
    <col min="29" max="30" width="9.140625" style="2" customWidth="1"/>
  </cols>
  <sheetData>
    <row r="1" spans="2:8" ht="15">
      <c r="B1" s="96" t="s">
        <v>38</v>
      </c>
      <c r="D1" t="s">
        <v>37</v>
      </c>
      <c r="G1" s="2" t="s">
        <v>33</v>
      </c>
      <c r="H1" s="2">
        <v>39599</v>
      </c>
    </row>
    <row r="3" spans="1:19" s="2" customFormat="1" ht="15">
      <c r="A3" s="2" t="s">
        <v>184</v>
      </c>
      <c r="B3" s="97">
        <v>123456</v>
      </c>
      <c r="C3" s="2" t="s">
        <v>59</v>
      </c>
      <c r="D3" s="94" t="s">
        <v>60</v>
      </c>
      <c r="E3" s="94" t="s">
        <v>60</v>
      </c>
      <c r="F3" s="94" t="s">
        <v>0</v>
      </c>
      <c r="G3" s="94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</row>
    <row r="4" spans="3:21" ht="15">
      <c r="C4" s="71"/>
      <c r="D4" s="2"/>
      <c r="J4" s="75"/>
      <c r="K4" s="3"/>
      <c r="L4" s="3"/>
      <c r="M4" s="3"/>
      <c r="N4" s="3"/>
      <c r="O4" s="3"/>
      <c r="P4" s="3"/>
      <c r="Q4" s="3"/>
      <c r="R4" s="3"/>
      <c r="S4" s="3"/>
      <c r="T4" s="95"/>
      <c r="U4" s="95"/>
    </row>
    <row r="5" spans="3:30" ht="15">
      <c r="C5" s="71"/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75" t="s">
        <v>69</v>
      </c>
      <c r="K5" s="3" t="s">
        <v>70</v>
      </c>
      <c r="L5" s="3" t="s">
        <v>71</v>
      </c>
      <c r="M5" s="3" t="s">
        <v>72</v>
      </c>
      <c r="N5" s="3" t="s">
        <v>73</v>
      </c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95" t="s">
        <v>79</v>
      </c>
      <c r="U5" s="95" t="s">
        <v>80</v>
      </c>
      <c r="V5" s="2" t="s">
        <v>81</v>
      </c>
      <c r="W5" s="2" t="s">
        <v>82</v>
      </c>
      <c r="X5" s="2" t="s">
        <v>83</v>
      </c>
      <c r="Y5" s="2" t="s">
        <v>84</v>
      </c>
      <c r="Z5" s="2" t="s">
        <v>85</v>
      </c>
      <c r="AA5" s="2" t="s">
        <v>86</v>
      </c>
      <c r="AB5" s="2" t="s">
        <v>87</v>
      </c>
      <c r="AC5" s="2" t="s">
        <v>88</v>
      </c>
      <c r="AD5" s="2" t="s">
        <v>89</v>
      </c>
    </row>
    <row r="6" spans="1:30" ht="15">
      <c r="A6" t="str">
        <f>+AA6</f>
        <v>4-1100</v>
      </c>
      <c r="B6" s="2" t="s">
        <v>195</v>
      </c>
      <c r="C6" s="2" t="s">
        <v>154</v>
      </c>
      <c r="D6" s="2" t="s">
        <v>191</v>
      </c>
      <c r="E6" s="2">
        <v>3</v>
      </c>
      <c r="F6" s="2" t="s">
        <v>90</v>
      </c>
      <c r="G6" s="2">
        <v>69</v>
      </c>
      <c r="H6" s="2" t="s">
        <v>192</v>
      </c>
      <c r="I6" s="2">
        <v>1</v>
      </c>
      <c r="J6" s="75">
        <v>107695.76</v>
      </c>
      <c r="K6" s="3">
        <v>107695.76</v>
      </c>
      <c r="L6" s="3">
        <v>0</v>
      </c>
      <c r="M6" s="3">
        <v>598086.91</v>
      </c>
      <c r="N6" s="3">
        <v>598086.91</v>
      </c>
      <c r="O6" s="3">
        <v>0</v>
      </c>
      <c r="P6" s="3">
        <v>598086.91</v>
      </c>
      <c r="Q6" s="3">
        <v>598086.91</v>
      </c>
      <c r="R6" s="3">
        <v>0</v>
      </c>
      <c r="S6" s="3">
        <v>2607739.16</v>
      </c>
      <c r="T6" s="95" t="s">
        <v>91</v>
      </c>
      <c r="U6" s="95" t="s">
        <v>92</v>
      </c>
      <c r="V6" s="2" t="s">
        <v>93</v>
      </c>
      <c r="W6" s="2" t="s">
        <v>94</v>
      </c>
      <c r="X6" s="2" t="s">
        <v>95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101</v>
      </c>
    </row>
    <row r="7" spans="1:30" ht="15">
      <c r="A7" t="str">
        <f aca="true" t="shared" si="0" ref="A7:A32">+AA7</f>
        <v>4-1200</v>
      </c>
      <c r="B7" s="2" t="str">
        <f aca="true" t="shared" si="1" ref="B7:B32">AB7</f>
        <v>Sales - Outdoor               </v>
      </c>
      <c r="C7" s="2" t="s">
        <v>154</v>
      </c>
      <c r="D7" s="2" t="s">
        <v>191</v>
      </c>
      <c r="E7" s="2">
        <v>3</v>
      </c>
      <c r="F7" s="2" t="s">
        <v>90</v>
      </c>
      <c r="G7" s="2">
        <v>69</v>
      </c>
      <c r="H7" s="2" t="s">
        <v>193</v>
      </c>
      <c r="I7" s="2">
        <v>1</v>
      </c>
      <c r="J7" s="75">
        <v>81039.36</v>
      </c>
      <c r="K7" s="3">
        <v>81039.36</v>
      </c>
      <c r="L7" s="3">
        <v>0</v>
      </c>
      <c r="M7" s="3">
        <v>484065.35</v>
      </c>
      <c r="N7" s="3">
        <v>484065.35</v>
      </c>
      <c r="O7" s="3">
        <v>0</v>
      </c>
      <c r="P7" s="3">
        <v>486532.02</v>
      </c>
      <c r="Q7" s="3">
        <v>486532.02</v>
      </c>
      <c r="R7" s="3">
        <v>0</v>
      </c>
      <c r="S7" s="3">
        <v>2103273.46</v>
      </c>
      <c r="T7" s="95" t="s">
        <v>91</v>
      </c>
      <c r="U7" s="95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102</v>
      </c>
      <c r="AB7" s="2" t="s">
        <v>103</v>
      </c>
      <c r="AC7" s="2" t="s">
        <v>100</v>
      </c>
      <c r="AD7" s="2" t="s">
        <v>101</v>
      </c>
    </row>
    <row r="8" spans="1:30" ht="15">
      <c r="A8" t="str">
        <f t="shared" si="0"/>
        <v>4-1400</v>
      </c>
      <c r="B8" s="2" t="str">
        <f t="shared" si="1"/>
        <v>Sales - Consulting            </v>
      </c>
      <c r="C8" s="2" t="s">
        <v>154</v>
      </c>
      <c r="D8" s="2" t="s">
        <v>191</v>
      </c>
      <c r="E8" s="2">
        <v>3</v>
      </c>
      <c r="F8" s="2" t="s">
        <v>90</v>
      </c>
      <c r="G8" s="2">
        <v>69</v>
      </c>
      <c r="H8" s="2" t="s">
        <v>104</v>
      </c>
      <c r="I8" s="2">
        <v>1</v>
      </c>
      <c r="J8" s="75">
        <v>1013.33</v>
      </c>
      <c r="K8" s="3">
        <v>1013.33</v>
      </c>
      <c r="L8" s="3">
        <v>0</v>
      </c>
      <c r="M8" s="3">
        <v>9902.2</v>
      </c>
      <c r="N8" s="3">
        <v>9902.2</v>
      </c>
      <c r="O8" s="3">
        <v>0</v>
      </c>
      <c r="P8" s="3">
        <v>11822.2</v>
      </c>
      <c r="Q8" s="3">
        <v>11822.2</v>
      </c>
      <c r="R8" s="3">
        <v>0</v>
      </c>
      <c r="S8" s="3">
        <v>45475.46</v>
      </c>
      <c r="T8" s="95" t="s">
        <v>91</v>
      </c>
      <c r="U8" s="95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105</v>
      </c>
      <c r="AB8" s="2" t="s">
        <v>106</v>
      </c>
      <c r="AC8" s="2" t="s">
        <v>100</v>
      </c>
      <c r="AD8" s="2" t="s">
        <v>101</v>
      </c>
    </row>
    <row r="9" spans="1:30" ht="15">
      <c r="A9" t="str">
        <f t="shared" si="0"/>
        <v>4-1500</v>
      </c>
      <c r="B9" s="2" t="str">
        <f t="shared" si="1"/>
        <v>Sales - Contracting           </v>
      </c>
      <c r="C9" s="2" t="s">
        <v>154</v>
      </c>
      <c r="D9" s="2" t="s">
        <v>191</v>
      </c>
      <c r="E9" s="2">
        <v>3</v>
      </c>
      <c r="F9" s="2" t="s">
        <v>90</v>
      </c>
      <c r="G9" s="2">
        <v>69</v>
      </c>
      <c r="H9" s="2" t="s">
        <v>104</v>
      </c>
      <c r="I9" s="2">
        <v>1</v>
      </c>
      <c r="J9" s="75">
        <v>28933.33</v>
      </c>
      <c r="K9" s="3">
        <v>28933.33</v>
      </c>
      <c r="L9" s="3">
        <v>0</v>
      </c>
      <c r="M9" s="3">
        <v>104751.13</v>
      </c>
      <c r="N9" s="3">
        <v>104751.13</v>
      </c>
      <c r="O9" s="3">
        <v>0</v>
      </c>
      <c r="P9" s="3">
        <v>104751.13</v>
      </c>
      <c r="Q9" s="3">
        <v>104751.13</v>
      </c>
      <c r="R9" s="3">
        <v>0</v>
      </c>
      <c r="S9" s="3">
        <v>476871.18</v>
      </c>
      <c r="T9" s="95" t="s">
        <v>91</v>
      </c>
      <c r="U9" s="95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107</v>
      </c>
      <c r="AB9" s="2" t="s">
        <v>108</v>
      </c>
      <c r="AC9" s="2" t="s">
        <v>100</v>
      </c>
      <c r="AD9" s="2" t="s">
        <v>101</v>
      </c>
    </row>
    <row r="10" spans="1:30" ht="15">
      <c r="A10" t="str">
        <f t="shared" si="0"/>
        <v>4-8000</v>
      </c>
      <c r="B10" s="2" t="str">
        <f t="shared" si="1"/>
        <v>Miscellaneous Income          </v>
      </c>
      <c r="C10" s="2" t="s">
        <v>154</v>
      </c>
      <c r="D10" s="2" t="s">
        <v>191</v>
      </c>
      <c r="E10" s="2">
        <v>2</v>
      </c>
      <c r="F10" s="2" t="s">
        <v>90</v>
      </c>
      <c r="G10" s="2">
        <v>68</v>
      </c>
      <c r="H10" s="2" t="s">
        <v>104</v>
      </c>
      <c r="I10" s="2">
        <v>1</v>
      </c>
      <c r="J10" s="75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447.02</v>
      </c>
      <c r="Q10" s="3">
        <v>447.02</v>
      </c>
      <c r="R10" s="3">
        <v>0</v>
      </c>
      <c r="S10" s="3">
        <v>894.04</v>
      </c>
      <c r="T10" s="95" t="s">
        <v>91</v>
      </c>
      <c r="U10" s="95" t="s">
        <v>92</v>
      </c>
      <c r="V10" s="2" t="s">
        <v>91</v>
      </c>
      <c r="W10" s="2" t="s">
        <v>92</v>
      </c>
      <c r="X10" s="2" t="s">
        <v>95</v>
      </c>
      <c r="Y10" s="2" t="s">
        <v>96</v>
      </c>
      <c r="Z10" s="2" t="s">
        <v>97</v>
      </c>
      <c r="AA10" s="2" t="s">
        <v>164</v>
      </c>
      <c r="AB10" s="2" t="s">
        <v>109</v>
      </c>
      <c r="AC10" s="2" t="s">
        <v>100</v>
      </c>
      <c r="AD10" s="2" t="s">
        <v>101</v>
      </c>
    </row>
    <row r="11" spans="1:30" ht="15">
      <c r="A11" t="str">
        <f t="shared" si="0"/>
        <v>5-1100</v>
      </c>
      <c r="B11" s="2" t="str">
        <f t="shared" si="1"/>
        <v>COS - Building                </v>
      </c>
      <c r="C11" s="2" t="s">
        <v>155</v>
      </c>
      <c r="D11" s="2" t="s">
        <v>194</v>
      </c>
      <c r="E11" s="2">
        <v>3</v>
      </c>
      <c r="F11" s="2" t="s">
        <v>90</v>
      </c>
      <c r="G11" s="2">
        <v>78</v>
      </c>
      <c r="H11" s="2" t="s">
        <v>192</v>
      </c>
      <c r="I11" s="2">
        <v>1</v>
      </c>
      <c r="J11" s="75">
        <v>62324.27</v>
      </c>
      <c r="K11" s="3">
        <v>62324.27</v>
      </c>
      <c r="L11" s="3">
        <v>0</v>
      </c>
      <c r="M11" s="3">
        <v>341364.48</v>
      </c>
      <c r="N11" s="3">
        <v>341364.48</v>
      </c>
      <c r="O11" s="3">
        <v>0</v>
      </c>
      <c r="P11" s="3">
        <v>341364.48</v>
      </c>
      <c r="Q11" s="3">
        <v>341364.48</v>
      </c>
      <c r="R11" s="3">
        <v>0</v>
      </c>
      <c r="S11" s="3">
        <v>1490106.46</v>
      </c>
      <c r="T11" s="95" t="s">
        <v>91</v>
      </c>
      <c r="U11" s="95" t="s">
        <v>92</v>
      </c>
      <c r="V11" s="2" t="s">
        <v>110</v>
      </c>
      <c r="W11" s="2" t="s">
        <v>111</v>
      </c>
      <c r="X11" s="2" t="s">
        <v>112</v>
      </c>
      <c r="Y11" s="2" t="s">
        <v>113</v>
      </c>
      <c r="Z11" s="2" t="s">
        <v>97</v>
      </c>
      <c r="AA11" s="2" t="s">
        <v>114</v>
      </c>
      <c r="AB11" s="2" t="s">
        <v>115</v>
      </c>
      <c r="AC11" s="2" t="s">
        <v>100</v>
      </c>
      <c r="AD11" s="2" t="s">
        <v>101</v>
      </c>
    </row>
    <row r="12" spans="1:30" ht="15">
      <c r="A12" t="str">
        <f t="shared" si="0"/>
        <v>5-1200</v>
      </c>
      <c r="B12" s="2" t="str">
        <f t="shared" si="1"/>
        <v>COS - Outdoor                 </v>
      </c>
      <c r="C12" s="2" t="s">
        <v>155</v>
      </c>
      <c r="D12" s="2" t="s">
        <v>194</v>
      </c>
      <c r="E12" s="2">
        <v>3</v>
      </c>
      <c r="F12" s="2" t="s">
        <v>90</v>
      </c>
      <c r="G12" s="2">
        <v>78</v>
      </c>
      <c r="H12" s="2" t="s">
        <v>193</v>
      </c>
      <c r="I12" s="2">
        <v>1</v>
      </c>
      <c r="J12" s="75">
        <v>47876.04</v>
      </c>
      <c r="K12" s="3">
        <v>47876.04</v>
      </c>
      <c r="L12" s="3">
        <v>0</v>
      </c>
      <c r="M12" s="3">
        <v>283511.85</v>
      </c>
      <c r="N12" s="3">
        <v>283511.85</v>
      </c>
      <c r="O12" s="3">
        <v>0</v>
      </c>
      <c r="P12" s="3">
        <v>284723.17</v>
      </c>
      <c r="Q12" s="3">
        <v>284723.17</v>
      </c>
      <c r="R12" s="3">
        <v>0</v>
      </c>
      <c r="S12" s="3">
        <v>1232222.12</v>
      </c>
      <c r="T12" s="95" t="s">
        <v>91</v>
      </c>
      <c r="U12" s="95" t="s">
        <v>92</v>
      </c>
      <c r="V12" s="2" t="s">
        <v>110</v>
      </c>
      <c r="W12" s="2" t="s">
        <v>111</v>
      </c>
      <c r="X12" s="2" t="s">
        <v>112</v>
      </c>
      <c r="Y12" s="2" t="s">
        <v>113</v>
      </c>
      <c r="Z12" s="2" t="s">
        <v>97</v>
      </c>
      <c r="AA12" s="2" t="s">
        <v>116</v>
      </c>
      <c r="AB12" s="2" t="s">
        <v>117</v>
      </c>
      <c r="AC12" s="2" t="s">
        <v>100</v>
      </c>
      <c r="AD12" s="2" t="s">
        <v>101</v>
      </c>
    </row>
    <row r="13" spans="1:30" ht="15">
      <c r="A13" t="str">
        <f t="shared" si="0"/>
        <v>5-1930</v>
      </c>
      <c r="B13" s="2" t="str">
        <f t="shared" si="1"/>
        <v>Freight In                    </v>
      </c>
      <c r="C13" s="2" t="s">
        <v>156</v>
      </c>
      <c r="D13" s="2" t="s">
        <v>194</v>
      </c>
      <c r="E13" s="2">
        <v>4</v>
      </c>
      <c r="F13" s="2" t="s">
        <v>90</v>
      </c>
      <c r="G13" s="2">
        <v>154</v>
      </c>
      <c r="H13" s="2" t="s">
        <v>104</v>
      </c>
      <c r="I13" s="2">
        <v>1</v>
      </c>
      <c r="J13" s="75">
        <v>376.7</v>
      </c>
      <c r="K13" s="3">
        <v>376.7</v>
      </c>
      <c r="L13" s="3">
        <v>0</v>
      </c>
      <c r="M13" s="3">
        <v>1973.65</v>
      </c>
      <c r="N13" s="3">
        <v>1973.65</v>
      </c>
      <c r="O13" s="3">
        <v>0</v>
      </c>
      <c r="P13" s="3">
        <v>1973.65</v>
      </c>
      <c r="Q13" s="3">
        <v>1973.65</v>
      </c>
      <c r="R13" s="3">
        <v>0</v>
      </c>
      <c r="S13" s="3">
        <v>8648</v>
      </c>
      <c r="T13" s="95" t="s">
        <v>165</v>
      </c>
      <c r="U13" s="95" t="s">
        <v>118</v>
      </c>
      <c r="V13" s="2" t="s">
        <v>110</v>
      </c>
      <c r="W13" s="2" t="s">
        <v>111</v>
      </c>
      <c r="X13" s="2" t="s">
        <v>112</v>
      </c>
      <c r="Y13" s="2" t="s">
        <v>113</v>
      </c>
      <c r="Z13" s="2" t="s">
        <v>97</v>
      </c>
      <c r="AA13" s="2" t="s">
        <v>166</v>
      </c>
      <c r="AB13" s="2" t="s">
        <v>119</v>
      </c>
      <c r="AC13" s="2" t="s">
        <v>100</v>
      </c>
      <c r="AD13" s="2" t="s">
        <v>101</v>
      </c>
    </row>
    <row r="14" spans="1:30" ht="15">
      <c r="A14" t="str">
        <f t="shared" si="0"/>
        <v>6-1100</v>
      </c>
      <c r="B14" s="2" t="str">
        <f t="shared" si="1"/>
        <v>Bank Charges                  </v>
      </c>
      <c r="C14" s="2" t="s">
        <v>157</v>
      </c>
      <c r="D14" s="2" t="s">
        <v>120</v>
      </c>
      <c r="E14" s="2">
        <v>3</v>
      </c>
      <c r="F14" s="2" t="s">
        <v>90</v>
      </c>
      <c r="G14" s="2">
        <v>87</v>
      </c>
      <c r="H14" s="2" t="s">
        <v>104</v>
      </c>
      <c r="I14" s="2">
        <v>1</v>
      </c>
      <c r="J14" s="75">
        <v>28.5</v>
      </c>
      <c r="K14" s="3">
        <v>28.5</v>
      </c>
      <c r="L14" s="3">
        <v>0</v>
      </c>
      <c r="M14" s="3">
        <v>194</v>
      </c>
      <c r="N14" s="3">
        <v>194</v>
      </c>
      <c r="O14" s="3">
        <v>0</v>
      </c>
      <c r="P14" s="3">
        <v>235</v>
      </c>
      <c r="Q14" s="3">
        <v>235</v>
      </c>
      <c r="R14" s="3">
        <v>0</v>
      </c>
      <c r="S14" s="3">
        <v>915</v>
      </c>
      <c r="T14" s="95" t="s">
        <v>91</v>
      </c>
      <c r="U14" s="95" t="s">
        <v>92</v>
      </c>
      <c r="V14" s="2" t="s">
        <v>121</v>
      </c>
      <c r="W14" s="2" t="s">
        <v>122</v>
      </c>
      <c r="X14" s="2" t="s">
        <v>123</v>
      </c>
      <c r="Y14" s="2" t="s">
        <v>124</v>
      </c>
      <c r="Z14" s="2" t="s">
        <v>97</v>
      </c>
      <c r="AA14" s="2" t="s">
        <v>125</v>
      </c>
      <c r="AB14" s="2" t="s">
        <v>126</v>
      </c>
      <c r="AC14" s="2" t="s">
        <v>127</v>
      </c>
      <c r="AD14" s="2" t="s">
        <v>101</v>
      </c>
    </row>
    <row r="15" spans="1:30" ht="15">
      <c r="A15" t="str">
        <f t="shared" si="0"/>
        <v>6-1150</v>
      </c>
      <c r="B15" s="2" t="str">
        <f t="shared" si="1"/>
        <v>Depreciation                  </v>
      </c>
      <c r="C15" s="2" t="s">
        <v>157</v>
      </c>
      <c r="D15" s="2" t="s">
        <v>120</v>
      </c>
      <c r="E15" s="2">
        <v>3</v>
      </c>
      <c r="F15" s="2" t="s">
        <v>90</v>
      </c>
      <c r="G15" s="2">
        <v>87</v>
      </c>
      <c r="H15" s="2" t="s">
        <v>104</v>
      </c>
      <c r="I15" s="2">
        <v>1</v>
      </c>
      <c r="J15" s="75">
        <v>3451.37</v>
      </c>
      <c r="K15" s="3">
        <v>3451.37</v>
      </c>
      <c r="L15" s="3">
        <v>0</v>
      </c>
      <c r="M15" s="3">
        <v>18282.72</v>
      </c>
      <c r="N15" s="3">
        <v>18282.72</v>
      </c>
      <c r="O15" s="3">
        <v>0</v>
      </c>
      <c r="P15" s="3">
        <v>18282.72</v>
      </c>
      <c r="Q15" s="3">
        <v>18282.72</v>
      </c>
      <c r="R15" s="3">
        <v>0</v>
      </c>
      <c r="S15" s="3">
        <v>80033.62</v>
      </c>
      <c r="T15" s="95" t="s">
        <v>91</v>
      </c>
      <c r="U15" s="95" t="s">
        <v>92</v>
      </c>
      <c r="V15" s="2" t="s">
        <v>121</v>
      </c>
      <c r="W15" s="2" t="s">
        <v>122</v>
      </c>
      <c r="X15" s="2" t="s">
        <v>123</v>
      </c>
      <c r="Y15" s="2" t="s">
        <v>124</v>
      </c>
      <c r="Z15" s="2" t="s">
        <v>97</v>
      </c>
      <c r="AA15" s="2" t="s">
        <v>128</v>
      </c>
      <c r="AB15" s="2" t="s">
        <v>129</v>
      </c>
      <c r="AC15" s="2" t="s">
        <v>127</v>
      </c>
      <c r="AD15" s="2" t="s">
        <v>101</v>
      </c>
    </row>
    <row r="16" spans="1:30" ht="15">
      <c r="A16" t="str">
        <f t="shared" si="0"/>
        <v>6-1300</v>
      </c>
      <c r="B16" s="2" t="str">
        <f t="shared" si="1"/>
        <v>Insurance                     </v>
      </c>
      <c r="C16" s="2" t="s">
        <v>158</v>
      </c>
      <c r="D16" s="2" t="s">
        <v>120</v>
      </c>
      <c r="E16" s="2">
        <v>3</v>
      </c>
      <c r="F16" s="2" t="s">
        <v>90</v>
      </c>
      <c r="G16" s="2">
        <v>87</v>
      </c>
      <c r="H16" s="2" t="s">
        <v>104</v>
      </c>
      <c r="I16" s="2">
        <v>1</v>
      </c>
      <c r="J16" s="75">
        <v>325</v>
      </c>
      <c r="K16" s="3">
        <v>325</v>
      </c>
      <c r="L16" s="3">
        <v>0</v>
      </c>
      <c r="M16" s="3">
        <v>1950</v>
      </c>
      <c r="N16" s="3">
        <v>1950</v>
      </c>
      <c r="O16" s="3">
        <v>0</v>
      </c>
      <c r="P16" s="3">
        <v>1950</v>
      </c>
      <c r="Q16" s="3">
        <v>1950</v>
      </c>
      <c r="R16" s="3">
        <v>0</v>
      </c>
      <c r="S16" s="3">
        <v>8450</v>
      </c>
      <c r="T16" s="95" t="s">
        <v>91</v>
      </c>
      <c r="U16" s="95" t="s">
        <v>92</v>
      </c>
      <c r="V16" s="2" t="s">
        <v>121</v>
      </c>
      <c r="W16" s="2" t="s">
        <v>122</v>
      </c>
      <c r="X16" s="2" t="s">
        <v>123</v>
      </c>
      <c r="Y16" s="2" t="s">
        <v>124</v>
      </c>
      <c r="Z16" s="2" t="s">
        <v>97</v>
      </c>
      <c r="AA16" s="2" t="s">
        <v>130</v>
      </c>
      <c r="AB16" s="2" t="s">
        <v>131</v>
      </c>
      <c r="AC16" s="2" t="s">
        <v>127</v>
      </c>
      <c r="AD16" s="2" t="s">
        <v>101</v>
      </c>
    </row>
    <row r="17" spans="1:30" ht="15">
      <c r="A17" t="str">
        <f t="shared" si="0"/>
        <v>6-1500</v>
      </c>
      <c r="B17" s="2" t="str">
        <f t="shared" si="1"/>
        <v>Office Supplies               </v>
      </c>
      <c r="C17" s="2"/>
      <c r="D17" s="2" t="s">
        <v>120</v>
      </c>
      <c r="E17" s="2">
        <v>3</v>
      </c>
      <c r="F17" s="2" t="s">
        <v>90</v>
      </c>
      <c r="G17" s="2">
        <v>87</v>
      </c>
      <c r="H17" s="2" t="s">
        <v>104</v>
      </c>
      <c r="I17" s="2">
        <v>1</v>
      </c>
      <c r="J17" s="75">
        <v>719</v>
      </c>
      <c r="K17" s="3">
        <v>719</v>
      </c>
      <c r="L17" s="3">
        <v>0</v>
      </c>
      <c r="M17" s="3">
        <v>3737</v>
      </c>
      <c r="N17" s="3">
        <v>3737</v>
      </c>
      <c r="O17" s="3">
        <v>0</v>
      </c>
      <c r="P17" s="3">
        <v>3737</v>
      </c>
      <c r="Q17" s="3">
        <v>3737</v>
      </c>
      <c r="R17" s="3">
        <v>0</v>
      </c>
      <c r="S17" s="3">
        <v>16386</v>
      </c>
      <c r="T17" s="95" t="s">
        <v>91</v>
      </c>
      <c r="U17" s="95" t="s">
        <v>92</v>
      </c>
      <c r="V17" s="2" t="s">
        <v>121</v>
      </c>
      <c r="W17" s="2" t="s">
        <v>122</v>
      </c>
      <c r="X17" s="2" t="s">
        <v>123</v>
      </c>
      <c r="Y17" s="2" t="s">
        <v>124</v>
      </c>
      <c r="Z17" s="2" t="s">
        <v>97</v>
      </c>
      <c r="AA17" s="2" t="s">
        <v>132</v>
      </c>
      <c r="AB17" s="2" t="s">
        <v>133</v>
      </c>
      <c r="AC17" s="2" t="s">
        <v>127</v>
      </c>
      <c r="AD17" s="2" t="s">
        <v>101</v>
      </c>
    </row>
    <row r="18" spans="1:30" ht="15">
      <c r="A18" t="str">
        <f t="shared" si="0"/>
        <v>6-1550</v>
      </c>
      <c r="B18" s="2" t="str">
        <f t="shared" si="1"/>
        <v>Postage                       </v>
      </c>
      <c r="C18" s="2" t="s">
        <v>159</v>
      </c>
      <c r="D18" s="2" t="s">
        <v>120</v>
      </c>
      <c r="E18" s="2">
        <v>3</v>
      </c>
      <c r="F18" s="2" t="s">
        <v>90</v>
      </c>
      <c r="G18" s="2">
        <v>87</v>
      </c>
      <c r="H18" s="2" t="s">
        <v>104</v>
      </c>
      <c r="I18" s="2">
        <v>1</v>
      </c>
      <c r="J18" s="75">
        <v>181</v>
      </c>
      <c r="K18" s="3">
        <v>181</v>
      </c>
      <c r="L18" s="3">
        <v>0</v>
      </c>
      <c r="M18" s="3">
        <v>1073</v>
      </c>
      <c r="N18" s="3">
        <v>1073</v>
      </c>
      <c r="O18" s="3">
        <v>0</v>
      </c>
      <c r="P18" s="3">
        <v>1073</v>
      </c>
      <c r="Q18" s="3">
        <v>1073</v>
      </c>
      <c r="R18" s="3">
        <v>0</v>
      </c>
      <c r="S18" s="3">
        <v>4654</v>
      </c>
      <c r="T18" s="95" t="s">
        <v>91</v>
      </c>
      <c r="U18" s="95" t="s">
        <v>92</v>
      </c>
      <c r="V18" s="2" t="s">
        <v>121</v>
      </c>
      <c r="W18" s="2" t="s">
        <v>122</v>
      </c>
      <c r="X18" s="2" t="s">
        <v>123</v>
      </c>
      <c r="Y18" s="2" t="s">
        <v>124</v>
      </c>
      <c r="Z18" s="2" t="s">
        <v>97</v>
      </c>
      <c r="AA18" s="2" t="s">
        <v>134</v>
      </c>
      <c r="AB18" s="2" t="s">
        <v>135</v>
      </c>
      <c r="AC18" s="2" t="s">
        <v>127</v>
      </c>
      <c r="AD18" s="2" t="s">
        <v>101</v>
      </c>
    </row>
    <row r="19" spans="1:30" ht="15">
      <c r="A19" t="str">
        <f t="shared" si="0"/>
        <v>6-2100</v>
      </c>
      <c r="B19" s="2" t="str">
        <f t="shared" si="1"/>
        <v>Cleaning                      </v>
      </c>
      <c r="C19" s="2" t="s">
        <v>159</v>
      </c>
      <c r="D19" s="2" t="s">
        <v>120</v>
      </c>
      <c r="E19" s="2">
        <v>3</v>
      </c>
      <c r="F19" s="2" t="s">
        <v>90</v>
      </c>
      <c r="G19" s="2">
        <v>101</v>
      </c>
      <c r="H19" s="2" t="s">
        <v>192</v>
      </c>
      <c r="I19" s="2">
        <v>1</v>
      </c>
      <c r="J19" s="75">
        <v>870</v>
      </c>
      <c r="K19" s="3">
        <v>870</v>
      </c>
      <c r="L19" s="3">
        <v>0</v>
      </c>
      <c r="M19" s="3">
        <v>5220</v>
      </c>
      <c r="N19" s="3">
        <v>5220</v>
      </c>
      <c r="O19" s="3">
        <v>0</v>
      </c>
      <c r="P19" s="3">
        <v>5220</v>
      </c>
      <c r="Q19" s="3">
        <v>5220</v>
      </c>
      <c r="R19" s="3">
        <v>0</v>
      </c>
      <c r="S19" s="3">
        <v>22620</v>
      </c>
      <c r="T19" s="95" t="s">
        <v>91</v>
      </c>
      <c r="U19" s="95" t="s">
        <v>92</v>
      </c>
      <c r="V19" s="2" t="s">
        <v>167</v>
      </c>
      <c r="W19" s="2" t="s">
        <v>136</v>
      </c>
      <c r="X19" s="2" t="s">
        <v>123</v>
      </c>
      <c r="Y19" s="2" t="s">
        <v>124</v>
      </c>
      <c r="Z19" s="2" t="s">
        <v>97</v>
      </c>
      <c r="AA19" s="2" t="s">
        <v>168</v>
      </c>
      <c r="AB19" s="2" t="s">
        <v>137</v>
      </c>
      <c r="AC19" s="2" t="s">
        <v>127</v>
      </c>
      <c r="AD19" s="2" t="s">
        <v>101</v>
      </c>
    </row>
    <row r="20" spans="1:30" ht="15">
      <c r="A20" t="str">
        <f t="shared" si="0"/>
        <v>6-2150</v>
      </c>
      <c r="B20" s="2" t="str">
        <f t="shared" si="1"/>
        <v>Equipment Lease               </v>
      </c>
      <c r="C20" s="2" t="s">
        <v>160</v>
      </c>
      <c r="D20" s="2" t="s">
        <v>120</v>
      </c>
      <c r="E20" s="2">
        <v>3</v>
      </c>
      <c r="F20" s="2" t="s">
        <v>90</v>
      </c>
      <c r="G20" s="2">
        <v>101</v>
      </c>
      <c r="H20" s="2" t="s">
        <v>104</v>
      </c>
      <c r="I20" s="2">
        <v>1</v>
      </c>
      <c r="J20" s="75">
        <v>850</v>
      </c>
      <c r="K20" s="3">
        <v>850</v>
      </c>
      <c r="L20" s="3">
        <v>0</v>
      </c>
      <c r="M20" s="3">
        <v>5100</v>
      </c>
      <c r="N20" s="3">
        <v>5100</v>
      </c>
      <c r="O20" s="3">
        <v>0</v>
      </c>
      <c r="P20" s="3">
        <v>5100</v>
      </c>
      <c r="Q20" s="3">
        <v>5100</v>
      </c>
      <c r="R20" s="3">
        <v>0</v>
      </c>
      <c r="S20" s="3">
        <v>22100</v>
      </c>
      <c r="T20" s="95" t="s">
        <v>91</v>
      </c>
      <c r="U20" s="95" t="s">
        <v>92</v>
      </c>
      <c r="V20" s="2" t="s">
        <v>167</v>
      </c>
      <c r="W20" s="2" t="s">
        <v>136</v>
      </c>
      <c r="X20" s="2" t="s">
        <v>123</v>
      </c>
      <c r="Y20" s="2" t="s">
        <v>124</v>
      </c>
      <c r="Z20" s="2" t="s">
        <v>97</v>
      </c>
      <c r="AA20" s="2" t="s">
        <v>169</v>
      </c>
      <c r="AB20" s="2" t="s">
        <v>138</v>
      </c>
      <c r="AC20" s="2" t="s">
        <v>127</v>
      </c>
      <c r="AD20" s="2" t="s">
        <v>101</v>
      </c>
    </row>
    <row r="21" spans="1:30" ht="15">
      <c r="A21" t="str">
        <f t="shared" si="0"/>
        <v>6-2400</v>
      </c>
      <c r="B21" s="2" t="str">
        <f t="shared" si="1"/>
        <v>Rent                          </v>
      </c>
      <c r="C21" s="2" t="s">
        <v>160</v>
      </c>
      <c r="D21" s="2" t="s">
        <v>120</v>
      </c>
      <c r="E21" s="2">
        <v>3</v>
      </c>
      <c r="F21" s="2" t="s">
        <v>90</v>
      </c>
      <c r="G21" s="2">
        <v>101</v>
      </c>
      <c r="H21" s="2" t="s">
        <v>104</v>
      </c>
      <c r="I21" s="2">
        <v>1</v>
      </c>
      <c r="J21" s="75">
        <v>6940</v>
      </c>
      <c r="K21" s="3">
        <v>6940</v>
      </c>
      <c r="L21" s="3">
        <v>0</v>
      </c>
      <c r="M21" s="3">
        <v>41640</v>
      </c>
      <c r="N21" s="3">
        <v>41640</v>
      </c>
      <c r="O21" s="3">
        <v>0</v>
      </c>
      <c r="P21" s="3">
        <v>41640</v>
      </c>
      <c r="Q21" s="3">
        <v>41640</v>
      </c>
      <c r="R21" s="3">
        <v>0</v>
      </c>
      <c r="S21" s="3">
        <v>180440</v>
      </c>
      <c r="T21" s="95" t="s">
        <v>91</v>
      </c>
      <c r="U21" s="95" t="s">
        <v>92</v>
      </c>
      <c r="V21" s="2" t="s">
        <v>167</v>
      </c>
      <c r="W21" s="2" t="s">
        <v>136</v>
      </c>
      <c r="X21" s="2" t="s">
        <v>123</v>
      </c>
      <c r="Y21" s="2" t="s">
        <v>124</v>
      </c>
      <c r="Z21" s="2" t="s">
        <v>97</v>
      </c>
      <c r="AA21" s="2" t="s">
        <v>170</v>
      </c>
      <c r="AB21" s="2" t="s">
        <v>139</v>
      </c>
      <c r="AC21" s="2" t="s">
        <v>127</v>
      </c>
      <c r="AD21" s="2" t="s">
        <v>101</v>
      </c>
    </row>
    <row r="22" spans="1:30" ht="15">
      <c r="A22" t="str">
        <f t="shared" si="0"/>
        <v>6-2450</v>
      </c>
      <c r="B22" s="2" t="str">
        <f t="shared" si="1"/>
        <v>Repairs &amp; Maintenance         </v>
      </c>
      <c r="C22" s="2" t="s">
        <v>160</v>
      </c>
      <c r="D22" s="2" t="s">
        <v>120</v>
      </c>
      <c r="E22" s="2">
        <v>3</v>
      </c>
      <c r="F22" s="2" t="s">
        <v>90</v>
      </c>
      <c r="G22" s="2">
        <v>101</v>
      </c>
      <c r="H22" s="2" t="s">
        <v>104</v>
      </c>
      <c r="I22" s="2">
        <v>1</v>
      </c>
      <c r="J22" s="75">
        <v>428</v>
      </c>
      <c r="K22" s="3">
        <v>428</v>
      </c>
      <c r="L22" s="3">
        <v>0</v>
      </c>
      <c r="M22" s="3">
        <v>2323</v>
      </c>
      <c r="N22" s="3">
        <v>2323</v>
      </c>
      <c r="O22" s="3">
        <v>0</v>
      </c>
      <c r="P22" s="3">
        <v>2323</v>
      </c>
      <c r="Q22" s="3">
        <v>2323</v>
      </c>
      <c r="R22" s="3">
        <v>0</v>
      </c>
      <c r="S22" s="3">
        <v>10148</v>
      </c>
      <c r="T22" s="95" t="s">
        <v>91</v>
      </c>
      <c r="U22" s="95" t="s">
        <v>92</v>
      </c>
      <c r="V22" s="2" t="s">
        <v>167</v>
      </c>
      <c r="W22" s="2" t="s">
        <v>136</v>
      </c>
      <c r="X22" s="2" t="s">
        <v>123</v>
      </c>
      <c r="Y22" s="2" t="s">
        <v>124</v>
      </c>
      <c r="Z22" s="2" t="s">
        <v>97</v>
      </c>
      <c r="AA22" s="2" t="s">
        <v>171</v>
      </c>
      <c r="AB22" s="2" t="s">
        <v>140</v>
      </c>
      <c r="AC22" s="2" t="s">
        <v>127</v>
      </c>
      <c r="AD22" s="2" t="s">
        <v>101</v>
      </c>
    </row>
    <row r="23" spans="1:30" ht="15">
      <c r="A23" t="str">
        <f t="shared" si="0"/>
        <v>6-2600</v>
      </c>
      <c r="B23" s="2" t="str">
        <f t="shared" si="1"/>
        <v>Store Supplies                </v>
      </c>
      <c r="C23" s="2" t="s">
        <v>161</v>
      </c>
      <c r="D23" s="2" t="s">
        <v>120</v>
      </c>
      <c r="E23" s="2">
        <v>3</v>
      </c>
      <c r="F23" s="2" t="s">
        <v>90</v>
      </c>
      <c r="G23" s="2">
        <v>101</v>
      </c>
      <c r="H23" s="2" t="s">
        <v>104</v>
      </c>
      <c r="I23" s="2">
        <v>1</v>
      </c>
      <c r="J23" s="75">
        <v>182</v>
      </c>
      <c r="K23" s="3">
        <v>182</v>
      </c>
      <c r="L23" s="3">
        <v>0</v>
      </c>
      <c r="M23" s="3">
        <v>1092</v>
      </c>
      <c r="N23" s="3">
        <v>1092</v>
      </c>
      <c r="O23" s="3">
        <v>0</v>
      </c>
      <c r="P23" s="3">
        <v>1092</v>
      </c>
      <c r="Q23" s="3">
        <v>1092</v>
      </c>
      <c r="R23" s="3">
        <v>0</v>
      </c>
      <c r="S23" s="3">
        <v>4732</v>
      </c>
      <c r="T23" s="95" t="s">
        <v>91</v>
      </c>
      <c r="U23" s="95" t="s">
        <v>92</v>
      </c>
      <c r="V23" s="2" t="s">
        <v>167</v>
      </c>
      <c r="W23" s="2" t="s">
        <v>136</v>
      </c>
      <c r="X23" s="2" t="s">
        <v>123</v>
      </c>
      <c r="Y23" s="2" t="s">
        <v>124</v>
      </c>
      <c r="Z23" s="2" t="s">
        <v>97</v>
      </c>
      <c r="AA23" s="2" t="s">
        <v>172</v>
      </c>
      <c r="AB23" s="2" t="s">
        <v>141</v>
      </c>
      <c r="AC23" s="2" t="s">
        <v>127</v>
      </c>
      <c r="AD23" s="2" t="s">
        <v>101</v>
      </c>
    </row>
    <row r="24" spans="1:30" ht="15">
      <c r="A24" t="str">
        <f t="shared" si="0"/>
        <v>6-2700</v>
      </c>
      <c r="B24" s="2" t="str">
        <f t="shared" si="1"/>
        <v>Telephone                     </v>
      </c>
      <c r="C24" s="2" t="s">
        <v>161</v>
      </c>
      <c r="D24" s="2" t="s">
        <v>120</v>
      </c>
      <c r="E24" s="2">
        <v>3</v>
      </c>
      <c r="F24" s="2" t="s">
        <v>90</v>
      </c>
      <c r="G24" s="2">
        <v>101</v>
      </c>
      <c r="H24" s="2" t="s">
        <v>104</v>
      </c>
      <c r="I24" s="2">
        <v>1</v>
      </c>
      <c r="J24" s="75">
        <v>976</v>
      </c>
      <c r="K24" s="3">
        <v>976</v>
      </c>
      <c r="L24" s="3">
        <v>0</v>
      </c>
      <c r="M24" s="3">
        <v>5368</v>
      </c>
      <c r="N24" s="3">
        <v>5368</v>
      </c>
      <c r="O24" s="3">
        <v>0</v>
      </c>
      <c r="P24" s="3">
        <v>5368</v>
      </c>
      <c r="Q24" s="3">
        <v>5368</v>
      </c>
      <c r="R24" s="3">
        <v>0</v>
      </c>
      <c r="S24" s="3">
        <v>23424</v>
      </c>
      <c r="T24" s="95" t="s">
        <v>91</v>
      </c>
      <c r="U24" s="95" t="s">
        <v>92</v>
      </c>
      <c r="V24" s="2" t="s">
        <v>167</v>
      </c>
      <c r="W24" s="2" t="s">
        <v>136</v>
      </c>
      <c r="X24" s="2" t="s">
        <v>123</v>
      </c>
      <c r="Y24" s="2" t="s">
        <v>124</v>
      </c>
      <c r="Z24" s="2" t="s">
        <v>97</v>
      </c>
      <c r="AA24" s="2" t="s">
        <v>173</v>
      </c>
      <c r="AB24" s="2" t="s">
        <v>142</v>
      </c>
      <c r="AC24" s="2" t="s">
        <v>127</v>
      </c>
      <c r="AD24" s="2" t="s">
        <v>101</v>
      </c>
    </row>
    <row r="25" spans="1:30" ht="15">
      <c r="A25" t="str">
        <f t="shared" si="0"/>
        <v>6-2800</v>
      </c>
      <c r="B25" s="2" t="str">
        <f t="shared" si="1"/>
        <v>Utilities                     </v>
      </c>
      <c r="C25" s="2" t="s">
        <v>161</v>
      </c>
      <c r="D25" s="2" t="s">
        <v>120</v>
      </c>
      <c r="E25" s="2">
        <v>3</v>
      </c>
      <c r="F25" s="2" t="s">
        <v>90</v>
      </c>
      <c r="G25" s="2">
        <v>101</v>
      </c>
      <c r="H25" s="2" t="s">
        <v>104</v>
      </c>
      <c r="I25" s="2">
        <v>1</v>
      </c>
      <c r="J25" s="75">
        <v>1245</v>
      </c>
      <c r="K25" s="3">
        <v>1245</v>
      </c>
      <c r="L25" s="3">
        <v>0</v>
      </c>
      <c r="M25" s="3">
        <v>7399</v>
      </c>
      <c r="N25" s="3">
        <v>7399</v>
      </c>
      <c r="O25" s="3">
        <v>0</v>
      </c>
      <c r="P25" s="3">
        <v>7399</v>
      </c>
      <c r="Q25" s="3">
        <v>7399</v>
      </c>
      <c r="R25" s="3">
        <v>0</v>
      </c>
      <c r="S25" s="3">
        <v>32086</v>
      </c>
      <c r="T25" s="95" t="s">
        <v>91</v>
      </c>
      <c r="U25" s="95" t="s">
        <v>92</v>
      </c>
      <c r="V25" s="2" t="s">
        <v>167</v>
      </c>
      <c r="W25" s="2" t="s">
        <v>136</v>
      </c>
      <c r="X25" s="2" t="s">
        <v>123</v>
      </c>
      <c r="Y25" s="2" t="s">
        <v>124</v>
      </c>
      <c r="Z25" s="2" t="s">
        <v>97</v>
      </c>
      <c r="AA25" s="2" t="s">
        <v>174</v>
      </c>
      <c r="AB25" s="2" t="s">
        <v>143</v>
      </c>
      <c r="AC25" s="2" t="s">
        <v>127</v>
      </c>
      <c r="AD25" s="2" t="s">
        <v>101</v>
      </c>
    </row>
    <row r="26" spans="1:30" ht="15">
      <c r="A26" t="str">
        <f t="shared" si="0"/>
        <v>6-3500</v>
      </c>
      <c r="B26" s="2" t="str">
        <f t="shared" si="1"/>
        <v>Staff Amenities               </v>
      </c>
      <c r="C26" s="2" t="s">
        <v>162</v>
      </c>
      <c r="D26" s="2" t="s">
        <v>120</v>
      </c>
      <c r="E26" s="2">
        <v>3</v>
      </c>
      <c r="F26" s="2" t="s">
        <v>90</v>
      </c>
      <c r="G26" s="2">
        <v>110</v>
      </c>
      <c r="H26" s="2" t="s">
        <v>193</v>
      </c>
      <c r="I26" s="2">
        <v>1</v>
      </c>
      <c r="J26" s="75">
        <v>575</v>
      </c>
      <c r="K26" s="3">
        <v>575</v>
      </c>
      <c r="L26" s="3">
        <v>0</v>
      </c>
      <c r="M26" s="3">
        <v>2455</v>
      </c>
      <c r="N26" s="3">
        <v>2455</v>
      </c>
      <c r="O26" s="3">
        <v>0</v>
      </c>
      <c r="P26" s="3">
        <v>2455</v>
      </c>
      <c r="Q26" s="3">
        <v>2455</v>
      </c>
      <c r="R26" s="3">
        <v>0</v>
      </c>
      <c r="S26" s="3">
        <v>10970</v>
      </c>
      <c r="T26" s="95" t="s">
        <v>91</v>
      </c>
      <c r="U26" s="95" t="s">
        <v>92</v>
      </c>
      <c r="V26" s="2" t="s">
        <v>175</v>
      </c>
      <c r="W26" s="2" t="s">
        <v>144</v>
      </c>
      <c r="X26" s="2" t="s">
        <v>123</v>
      </c>
      <c r="Y26" s="2" t="s">
        <v>124</v>
      </c>
      <c r="Z26" s="2" t="s">
        <v>97</v>
      </c>
      <c r="AA26" s="2" t="s">
        <v>176</v>
      </c>
      <c r="AB26" s="2" t="s">
        <v>145</v>
      </c>
      <c r="AC26" s="2" t="s">
        <v>127</v>
      </c>
      <c r="AD26" s="2" t="s">
        <v>101</v>
      </c>
    </row>
    <row r="27" spans="1:30" ht="15">
      <c r="A27" t="str">
        <f t="shared" si="0"/>
        <v>6-3550</v>
      </c>
      <c r="B27" s="2" t="str">
        <f t="shared" si="1"/>
        <v>Staff Refreshments            </v>
      </c>
      <c r="C27" s="2" t="s">
        <v>162</v>
      </c>
      <c r="D27" s="2" t="s">
        <v>120</v>
      </c>
      <c r="E27" s="2">
        <v>3</v>
      </c>
      <c r="F27" s="2" t="s">
        <v>90</v>
      </c>
      <c r="G27" s="2">
        <v>110</v>
      </c>
      <c r="H27" s="2" t="s">
        <v>193</v>
      </c>
      <c r="I27" s="2">
        <v>1</v>
      </c>
      <c r="J27" s="75">
        <v>138</v>
      </c>
      <c r="K27" s="3">
        <v>138</v>
      </c>
      <c r="L27" s="3">
        <v>0</v>
      </c>
      <c r="M27" s="3">
        <v>708</v>
      </c>
      <c r="N27" s="3">
        <v>708</v>
      </c>
      <c r="O27" s="3">
        <v>0</v>
      </c>
      <c r="P27" s="3">
        <v>708</v>
      </c>
      <c r="Q27" s="3">
        <v>708</v>
      </c>
      <c r="R27" s="3">
        <v>0</v>
      </c>
      <c r="S27" s="3">
        <v>3108</v>
      </c>
      <c r="T27" s="95" t="s">
        <v>91</v>
      </c>
      <c r="U27" s="95" t="s">
        <v>92</v>
      </c>
      <c r="V27" s="2" t="s">
        <v>175</v>
      </c>
      <c r="W27" s="2" t="s">
        <v>144</v>
      </c>
      <c r="X27" s="2" t="s">
        <v>123</v>
      </c>
      <c r="Y27" s="2" t="s">
        <v>124</v>
      </c>
      <c r="Z27" s="2" t="s">
        <v>97</v>
      </c>
      <c r="AA27" s="2" t="s">
        <v>177</v>
      </c>
      <c r="AB27" s="2" t="s">
        <v>146</v>
      </c>
      <c r="AC27" s="2" t="s">
        <v>127</v>
      </c>
      <c r="AD27" s="2" t="s">
        <v>101</v>
      </c>
    </row>
    <row r="28" spans="1:30" ht="15">
      <c r="A28" t="str">
        <f t="shared" si="0"/>
        <v>6-3800</v>
      </c>
      <c r="B28" s="2" t="str">
        <f t="shared" si="1"/>
        <v>Wages &amp; Salaries              </v>
      </c>
      <c r="C28" s="2" t="s">
        <v>162</v>
      </c>
      <c r="D28" s="2" t="s">
        <v>120</v>
      </c>
      <c r="E28" s="2">
        <v>3</v>
      </c>
      <c r="F28" s="2" t="s">
        <v>90</v>
      </c>
      <c r="G28" s="2">
        <v>110</v>
      </c>
      <c r="H28" s="2" t="s">
        <v>104</v>
      </c>
      <c r="I28" s="2">
        <v>1</v>
      </c>
      <c r="J28" s="75">
        <v>55813.34</v>
      </c>
      <c r="K28" s="3">
        <v>55813.34</v>
      </c>
      <c r="L28" s="3">
        <v>0</v>
      </c>
      <c r="M28" s="3">
        <v>334880.04</v>
      </c>
      <c r="N28" s="3">
        <v>334880.04</v>
      </c>
      <c r="O28" s="3">
        <v>0</v>
      </c>
      <c r="P28" s="3">
        <v>334880.04</v>
      </c>
      <c r="Q28" s="3">
        <v>334880.04</v>
      </c>
      <c r="R28" s="3">
        <v>0</v>
      </c>
      <c r="S28" s="3">
        <v>1451146.84</v>
      </c>
      <c r="T28" s="95" t="s">
        <v>91</v>
      </c>
      <c r="U28" s="95" t="s">
        <v>92</v>
      </c>
      <c r="V28" s="2" t="s">
        <v>175</v>
      </c>
      <c r="W28" s="2" t="s">
        <v>144</v>
      </c>
      <c r="X28" s="2" t="s">
        <v>123</v>
      </c>
      <c r="Y28" s="2" t="s">
        <v>124</v>
      </c>
      <c r="Z28" s="2" t="s">
        <v>97</v>
      </c>
      <c r="AA28" s="2" t="s">
        <v>178</v>
      </c>
      <c r="AB28" s="2" t="s">
        <v>147</v>
      </c>
      <c r="AC28" s="2" t="s">
        <v>127</v>
      </c>
      <c r="AD28" s="2" t="s">
        <v>101</v>
      </c>
    </row>
    <row r="29" spans="1:30" ht="15">
      <c r="A29" t="str">
        <f t="shared" si="0"/>
        <v>6-6170</v>
      </c>
      <c r="B29" s="2" t="str">
        <f t="shared" si="1"/>
        <v>Entertainment                 </v>
      </c>
      <c r="C29" s="2" t="s">
        <v>163</v>
      </c>
      <c r="D29" s="2" t="s">
        <v>120</v>
      </c>
      <c r="E29" s="2">
        <v>3</v>
      </c>
      <c r="F29" s="2" t="s">
        <v>90</v>
      </c>
      <c r="G29" s="2">
        <v>97</v>
      </c>
      <c r="H29" s="2" t="s">
        <v>148</v>
      </c>
      <c r="I29" s="2">
        <v>1</v>
      </c>
      <c r="J29" s="75">
        <v>98</v>
      </c>
      <c r="K29" s="3">
        <v>98</v>
      </c>
      <c r="L29" s="3">
        <v>0</v>
      </c>
      <c r="M29" s="3">
        <v>293</v>
      </c>
      <c r="N29" s="3">
        <v>293</v>
      </c>
      <c r="O29" s="3">
        <v>0</v>
      </c>
      <c r="P29" s="3">
        <v>293</v>
      </c>
      <c r="Q29" s="3">
        <v>293</v>
      </c>
      <c r="R29" s="3">
        <v>0</v>
      </c>
      <c r="S29" s="3">
        <v>1368</v>
      </c>
      <c r="T29" s="95" t="s">
        <v>91</v>
      </c>
      <c r="U29" s="95" t="s">
        <v>92</v>
      </c>
      <c r="V29" s="2" t="s">
        <v>179</v>
      </c>
      <c r="W29" s="2" t="s">
        <v>149</v>
      </c>
      <c r="X29" s="2" t="s">
        <v>123</v>
      </c>
      <c r="Y29" s="2" t="s">
        <v>124</v>
      </c>
      <c r="Z29" s="2" t="s">
        <v>97</v>
      </c>
      <c r="AA29" s="2" t="s">
        <v>180</v>
      </c>
      <c r="AB29" s="2" t="s">
        <v>150</v>
      </c>
      <c r="AC29" s="2" t="s">
        <v>127</v>
      </c>
      <c r="AD29" s="2" t="s">
        <v>101</v>
      </c>
    </row>
    <row r="30" spans="1:30" ht="15">
      <c r="A30" t="str">
        <f t="shared" si="0"/>
        <v>6-6300</v>
      </c>
      <c r="B30" s="2" t="str">
        <f t="shared" si="1"/>
        <v>Motor Vehicle Expenses        </v>
      </c>
      <c r="C30" s="2" t="s">
        <v>163</v>
      </c>
      <c r="D30" s="2" t="s">
        <v>120</v>
      </c>
      <c r="E30" s="2">
        <v>3</v>
      </c>
      <c r="F30" s="2" t="s">
        <v>90</v>
      </c>
      <c r="G30" s="2">
        <v>97</v>
      </c>
      <c r="H30" s="2" t="s">
        <v>148</v>
      </c>
      <c r="I30" s="2">
        <v>1</v>
      </c>
      <c r="J30" s="75">
        <v>295</v>
      </c>
      <c r="K30" s="3">
        <v>295</v>
      </c>
      <c r="L30" s="3">
        <v>0</v>
      </c>
      <c r="M30" s="3">
        <v>1348</v>
      </c>
      <c r="N30" s="3">
        <v>1348</v>
      </c>
      <c r="O30" s="3">
        <v>0</v>
      </c>
      <c r="P30" s="3">
        <v>1348</v>
      </c>
      <c r="Q30" s="3">
        <v>1348</v>
      </c>
      <c r="R30" s="3">
        <v>0</v>
      </c>
      <c r="S30" s="3">
        <v>5982</v>
      </c>
      <c r="T30" s="95" t="s">
        <v>91</v>
      </c>
      <c r="U30" s="95" t="s">
        <v>92</v>
      </c>
      <c r="V30" s="2" t="s">
        <v>179</v>
      </c>
      <c r="W30" s="2" t="s">
        <v>149</v>
      </c>
      <c r="X30" s="2" t="s">
        <v>123</v>
      </c>
      <c r="Y30" s="2" t="s">
        <v>124</v>
      </c>
      <c r="Z30" s="2" t="s">
        <v>97</v>
      </c>
      <c r="AA30" s="2" t="s">
        <v>181</v>
      </c>
      <c r="AB30" s="2" t="s">
        <v>151</v>
      </c>
      <c r="AC30" s="2" t="s">
        <v>127</v>
      </c>
      <c r="AD30" s="2" t="s">
        <v>101</v>
      </c>
    </row>
    <row r="31" spans="1:30" ht="15">
      <c r="A31" t="str">
        <f t="shared" si="0"/>
        <v>6-6400</v>
      </c>
      <c r="B31" s="2" t="str">
        <f t="shared" si="1"/>
        <v>Printing                      </v>
      </c>
      <c r="C31" s="2" t="s">
        <v>163</v>
      </c>
      <c r="D31" s="2" t="s">
        <v>120</v>
      </c>
      <c r="E31" s="2">
        <v>3</v>
      </c>
      <c r="F31" s="2" t="s">
        <v>90</v>
      </c>
      <c r="G31" s="2">
        <v>97</v>
      </c>
      <c r="H31" s="2" t="s">
        <v>148</v>
      </c>
      <c r="I31" s="2">
        <v>1</v>
      </c>
      <c r="J31" s="75">
        <v>285</v>
      </c>
      <c r="K31" s="3">
        <v>285</v>
      </c>
      <c r="L31" s="3">
        <v>0</v>
      </c>
      <c r="M31" s="3">
        <v>2803</v>
      </c>
      <c r="N31" s="3">
        <v>2803</v>
      </c>
      <c r="O31" s="3">
        <v>0</v>
      </c>
      <c r="P31" s="3">
        <v>2803</v>
      </c>
      <c r="Q31" s="3">
        <v>2803</v>
      </c>
      <c r="R31" s="3">
        <v>0</v>
      </c>
      <c r="S31" s="3">
        <v>11782</v>
      </c>
      <c r="T31" s="95" t="s">
        <v>91</v>
      </c>
      <c r="U31" s="95" t="s">
        <v>92</v>
      </c>
      <c r="V31" s="2" t="s">
        <v>179</v>
      </c>
      <c r="W31" s="2" t="s">
        <v>149</v>
      </c>
      <c r="X31" s="2" t="s">
        <v>123</v>
      </c>
      <c r="Y31" s="2" t="s">
        <v>124</v>
      </c>
      <c r="Z31" s="2" t="s">
        <v>97</v>
      </c>
      <c r="AA31" s="2" t="s">
        <v>182</v>
      </c>
      <c r="AB31" s="2" t="s">
        <v>152</v>
      </c>
      <c r="AC31" s="2" t="s">
        <v>127</v>
      </c>
      <c r="AD31" s="2" t="s">
        <v>101</v>
      </c>
    </row>
    <row r="32" spans="1:30" ht="15">
      <c r="A32" t="str">
        <f t="shared" si="0"/>
        <v>6-6500</v>
      </c>
      <c r="B32" s="2" t="str">
        <f t="shared" si="1"/>
        <v>Promotions                    </v>
      </c>
      <c r="C32" s="2" t="s">
        <v>163</v>
      </c>
      <c r="D32" s="2" t="s">
        <v>120</v>
      </c>
      <c r="E32" s="2">
        <v>3</v>
      </c>
      <c r="F32" s="2" t="s">
        <v>90</v>
      </c>
      <c r="G32" s="2">
        <v>97</v>
      </c>
      <c r="H32" s="2" t="s">
        <v>148</v>
      </c>
      <c r="I32" s="2">
        <v>1</v>
      </c>
      <c r="J32" s="75">
        <v>1050</v>
      </c>
      <c r="K32" s="3">
        <v>1050</v>
      </c>
      <c r="L32" s="3">
        <v>0</v>
      </c>
      <c r="M32" s="3">
        <v>6325</v>
      </c>
      <c r="N32" s="3">
        <v>6325</v>
      </c>
      <c r="O32" s="3">
        <v>0</v>
      </c>
      <c r="P32" s="3">
        <v>6325</v>
      </c>
      <c r="Q32" s="3">
        <v>6325</v>
      </c>
      <c r="R32" s="3">
        <v>0</v>
      </c>
      <c r="S32" s="3">
        <v>27400</v>
      </c>
      <c r="T32" s="95" t="s">
        <v>91</v>
      </c>
      <c r="U32" s="95" t="s">
        <v>92</v>
      </c>
      <c r="V32" s="2" t="s">
        <v>179</v>
      </c>
      <c r="W32" s="2" t="s">
        <v>149</v>
      </c>
      <c r="X32" s="2" t="s">
        <v>123</v>
      </c>
      <c r="Y32" s="2" t="s">
        <v>124</v>
      </c>
      <c r="Z32" s="2" t="s">
        <v>97</v>
      </c>
      <c r="AA32" s="2" t="s">
        <v>183</v>
      </c>
      <c r="AB32" s="2" t="s">
        <v>153</v>
      </c>
      <c r="AC32" s="2" t="s">
        <v>127</v>
      </c>
      <c r="AD32" s="2" t="s">
        <v>101</v>
      </c>
    </row>
    <row r="33" spans="3:21" ht="15">
      <c r="C33" s="71"/>
      <c r="D33" s="2"/>
      <c r="J33" s="75"/>
      <c r="K33" s="3"/>
      <c r="L33" s="3"/>
      <c r="M33" s="3"/>
      <c r="N33" s="3"/>
      <c r="O33" s="3"/>
      <c r="P33" s="3"/>
      <c r="Q33" s="3"/>
      <c r="R33" s="3"/>
      <c r="S33" s="3"/>
      <c r="T33" s="95"/>
      <c r="U33" s="95"/>
    </row>
    <row r="34" spans="3:21" ht="15">
      <c r="C34" s="71"/>
      <c r="D34" s="2"/>
      <c r="J34" s="75"/>
      <c r="K34" s="3"/>
      <c r="L34" s="3"/>
      <c r="M34" s="3"/>
      <c r="N34" s="3"/>
      <c r="O34" s="3"/>
      <c r="P34" s="3"/>
      <c r="Q34" s="3"/>
      <c r="R34" s="3"/>
      <c r="S34" s="3"/>
      <c r="T34" s="95"/>
      <c r="U34" s="95"/>
    </row>
    <row r="35" spans="3:21" ht="15">
      <c r="C35" s="71"/>
      <c r="D35" s="2"/>
      <c r="J35" s="75"/>
      <c r="K35" s="3"/>
      <c r="L35" s="3"/>
      <c r="M35" s="3"/>
      <c r="N35" s="3"/>
      <c r="O35" s="3"/>
      <c r="P35" s="3"/>
      <c r="Q35" s="3"/>
      <c r="R35" s="3"/>
      <c r="S35" s="3"/>
      <c r="T35" s="95"/>
      <c r="U35" s="95"/>
    </row>
    <row r="36" spans="3:21" ht="15">
      <c r="C36" s="71"/>
      <c r="D36" s="2"/>
      <c r="J36" s="75"/>
      <c r="K36" s="3"/>
      <c r="L36" s="3"/>
      <c r="M36" s="3"/>
      <c r="N36" s="3"/>
      <c r="O36" s="3"/>
      <c r="P36" s="3"/>
      <c r="Q36" s="3"/>
      <c r="R36" s="3"/>
      <c r="S36" s="3"/>
      <c r="T36" s="95"/>
      <c r="U36" s="95"/>
    </row>
    <row r="37" spans="3:21" ht="15">
      <c r="C37" s="71"/>
      <c r="D37" s="2"/>
      <c r="J37" s="75"/>
      <c r="K37" s="3"/>
      <c r="L37" s="3"/>
      <c r="M37" s="3"/>
      <c r="N37" s="3"/>
      <c r="O37" s="3"/>
      <c r="P37" s="3"/>
      <c r="Q37" s="3"/>
      <c r="R37" s="3"/>
      <c r="S37" s="3"/>
      <c r="T37" s="95"/>
      <c r="U37" s="95"/>
    </row>
    <row r="38" spans="3:21" ht="15">
      <c r="C38" s="71"/>
      <c r="D38" s="2"/>
      <c r="J38" s="75"/>
      <c r="K38" s="3"/>
      <c r="L38" s="3"/>
      <c r="M38" s="3"/>
      <c r="N38" s="3"/>
      <c r="O38" s="3"/>
      <c r="P38" s="3"/>
      <c r="Q38" s="3"/>
      <c r="R38" s="3"/>
      <c r="S38" s="3"/>
      <c r="T38" s="95"/>
      <c r="U38" s="95"/>
    </row>
    <row r="39" spans="3:21" ht="15">
      <c r="C39" s="71"/>
      <c r="D39" s="2"/>
      <c r="J39" s="75"/>
      <c r="K39" s="3"/>
      <c r="L39" s="3"/>
      <c r="M39" s="3"/>
      <c r="N39" s="3"/>
      <c r="O39" s="3"/>
      <c r="P39" s="3"/>
      <c r="Q39" s="3"/>
      <c r="R39" s="3"/>
      <c r="S39" s="3"/>
      <c r="T39" s="95"/>
      <c r="U39" s="95"/>
    </row>
    <row r="40" spans="3:21" ht="15">
      <c r="C40" s="71"/>
      <c r="D40" s="2"/>
      <c r="J40" s="75"/>
      <c r="K40" s="3"/>
      <c r="L40" s="3"/>
      <c r="M40" s="3"/>
      <c r="N40" s="3"/>
      <c r="O40" s="3"/>
      <c r="P40" s="3"/>
      <c r="Q40" s="3"/>
      <c r="R40" s="3"/>
      <c r="S40" s="3"/>
      <c r="T40" s="95"/>
      <c r="U40" s="95"/>
    </row>
    <row r="41" spans="3:21" ht="15">
      <c r="C41" s="71"/>
      <c r="D41" s="2"/>
      <c r="J41" s="75"/>
      <c r="K41" s="3"/>
      <c r="L41" s="3"/>
      <c r="M41" s="3"/>
      <c r="N41" s="3"/>
      <c r="O41" s="3"/>
      <c r="P41" s="3"/>
      <c r="Q41" s="3"/>
      <c r="R41" s="3"/>
      <c r="S41" s="3"/>
      <c r="T41" s="95"/>
      <c r="U41" s="95"/>
    </row>
    <row r="42" spans="3:21" ht="15">
      <c r="C42" s="71"/>
      <c r="D42" s="2"/>
      <c r="J42" s="75"/>
      <c r="K42" s="3"/>
      <c r="L42" s="3"/>
      <c r="M42" s="3"/>
      <c r="N42" s="3"/>
      <c r="O42" s="3"/>
      <c r="P42" s="3"/>
      <c r="Q42" s="3"/>
      <c r="R42" s="3"/>
      <c r="S42" s="3"/>
      <c r="T42" s="95"/>
      <c r="U42" s="95"/>
    </row>
    <row r="43" spans="3:21" ht="15">
      <c r="C43" s="71"/>
      <c r="D43" s="2"/>
      <c r="J43" s="75"/>
      <c r="K43" s="3"/>
      <c r="L43" s="3"/>
      <c r="M43" s="3"/>
      <c r="N43" s="3"/>
      <c r="O43" s="3"/>
      <c r="P43" s="3"/>
      <c r="Q43" s="3"/>
      <c r="R43" s="3"/>
      <c r="S43" s="3"/>
      <c r="T43" s="95"/>
      <c r="U43" s="95"/>
    </row>
    <row r="44" spans="3:21" ht="15">
      <c r="C44" s="71"/>
      <c r="D44" s="2"/>
      <c r="J44" s="75"/>
      <c r="K44" s="3"/>
      <c r="L44" s="3"/>
      <c r="M44" s="3"/>
      <c r="N44" s="3"/>
      <c r="O44" s="3"/>
      <c r="P44" s="3"/>
      <c r="Q44" s="3"/>
      <c r="R44" s="3"/>
      <c r="S44" s="3"/>
      <c r="T44" s="95"/>
      <c r="U44" s="95"/>
    </row>
    <row r="45" spans="3:21" ht="15">
      <c r="C45" s="71"/>
      <c r="D45" s="2"/>
      <c r="J45" s="75"/>
      <c r="K45" s="3"/>
      <c r="L45" s="3"/>
      <c r="M45" s="3"/>
      <c r="N45" s="3"/>
      <c r="O45" s="3"/>
      <c r="P45" s="3"/>
      <c r="Q45" s="3"/>
      <c r="R45" s="3"/>
      <c r="S45" s="3"/>
      <c r="T45" s="95"/>
      <c r="U45" s="95"/>
    </row>
    <row r="46" spans="3:21" ht="15">
      <c r="C46" s="71"/>
      <c r="D46" s="2"/>
      <c r="J46" s="75"/>
      <c r="K46" s="3"/>
      <c r="L46" s="3"/>
      <c r="M46" s="3"/>
      <c r="N46" s="3"/>
      <c r="O46" s="3"/>
      <c r="P46" s="3"/>
      <c r="Q46" s="3"/>
      <c r="R46" s="3"/>
      <c r="S46" s="3"/>
      <c r="T46" s="95"/>
      <c r="U46" s="95"/>
    </row>
    <row r="47" spans="3:21" ht="15">
      <c r="C47" s="71"/>
      <c r="D47" s="2"/>
      <c r="J47" s="75"/>
      <c r="K47" s="3"/>
      <c r="L47" s="3"/>
      <c r="M47" s="3"/>
      <c r="N47" s="3"/>
      <c r="O47" s="3"/>
      <c r="P47" s="3"/>
      <c r="Q47" s="3"/>
      <c r="R47" s="3"/>
      <c r="S47" s="3"/>
      <c r="T47" s="95"/>
      <c r="U47" s="95"/>
    </row>
    <row r="48" spans="3:21" ht="15">
      <c r="C48" s="71"/>
      <c r="D48" s="2"/>
      <c r="J48" s="75"/>
      <c r="K48" s="3"/>
      <c r="L48" s="3"/>
      <c r="M48" s="3"/>
      <c r="N48" s="3"/>
      <c r="O48" s="3"/>
      <c r="P48" s="3"/>
      <c r="Q48" s="3"/>
      <c r="R48" s="3"/>
      <c r="S48" s="3"/>
      <c r="T48" s="95"/>
      <c r="U48" s="95"/>
    </row>
    <row r="49" spans="3:21" ht="15">
      <c r="C49" s="71"/>
      <c r="D49" s="2"/>
      <c r="J49" s="75"/>
      <c r="K49" s="3"/>
      <c r="L49" s="3"/>
      <c r="M49" s="3"/>
      <c r="N49" s="3"/>
      <c r="O49" s="3"/>
      <c r="P49" s="3"/>
      <c r="Q49" s="3"/>
      <c r="R49" s="3"/>
      <c r="S49" s="3"/>
      <c r="T49" s="95"/>
      <c r="U49" s="95"/>
    </row>
    <row r="50" spans="3:21" ht="15">
      <c r="C50" s="71"/>
      <c r="D50" s="2"/>
      <c r="J50" s="75"/>
      <c r="K50" s="3"/>
      <c r="L50" s="3"/>
      <c r="M50" s="3"/>
      <c r="N50" s="3"/>
      <c r="O50" s="3"/>
      <c r="P50" s="3"/>
      <c r="Q50" s="3"/>
      <c r="R50" s="3"/>
      <c r="S50" s="3"/>
      <c r="T50" s="95"/>
      <c r="U50" s="95"/>
    </row>
    <row r="51" spans="3:21" ht="15">
      <c r="C51" s="71"/>
      <c r="D51" s="2"/>
      <c r="J51" s="75"/>
      <c r="K51" s="3"/>
      <c r="L51" s="3"/>
      <c r="M51" s="3"/>
      <c r="N51" s="3"/>
      <c r="O51" s="3"/>
      <c r="P51" s="3"/>
      <c r="Q51" s="3"/>
      <c r="R51" s="3"/>
      <c r="S51" s="3"/>
      <c r="T51" s="95"/>
      <c r="U51" s="95"/>
    </row>
    <row r="52" spans="3:21" ht="15">
      <c r="C52" s="71"/>
      <c r="D52" s="2"/>
      <c r="J52" s="75"/>
      <c r="K52" s="3"/>
      <c r="L52" s="3"/>
      <c r="M52" s="3"/>
      <c r="N52" s="3"/>
      <c r="O52" s="3"/>
      <c r="P52" s="3"/>
      <c r="Q52" s="3"/>
      <c r="R52" s="3"/>
      <c r="S52" s="3"/>
      <c r="T52" s="95"/>
      <c r="U52" s="95"/>
    </row>
    <row r="53" spans="3:21" ht="15">
      <c r="C53" s="71"/>
      <c r="D53" s="2"/>
      <c r="J53" s="75"/>
      <c r="K53" s="3"/>
      <c r="L53" s="3"/>
      <c r="M53" s="3"/>
      <c r="N53" s="3"/>
      <c r="O53" s="3"/>
      <c r="P53" s="3"/>
      <c r="Q53" s="3"/>
      <c r="R53" s="3"/>
      <c r="S53" s="3"/>
      <c r="T53" s="95"/>
      <c r="U53" s="95"/>
    </row>
    <row r="54" spans="3:21" ht="15">
      <c r="C54" s="71"/>
      <c r="D54" s="2"/>
      <c r="J54" s="75"/>
      <c r="K54" s="3"/>
      <c r="L54" s="3"/>
      <c r="M54" s="3"/>
      <c r="N54" s="3"/>
      <c r="O54" s="3"/>
      <c r="P54" s="3"/>
      <c r="Q54" s="3"/>
      <c r="R54" s="3"/>
      <c r="S54" s="3"/>
      <c r="T54" s="95"/>
      <c r="U54" s="95"/>
    </row>
    <row r="55" spans="3:21" ht="15">
      <c r="C55" s="71"/>
      <c r="D55" s="2"/>
      <c r="J55" s="75"/>
      <c r="K55" s="3"/>
      <c r="L55" s="3"/>
      <c r="M55" s="3"/>
      <c r="N55" s="3"/>
      <c r="O55" s="3"/>
      <c r="P55" s="3"/>
      <c r="Q55" s="3"/>
      <c r="R55" s="3"/>
      <c r="S55" s="3"/>
      <c r="T55" s="95"/>
      <c r="U55" s="95"/>
    </row>
    <row r="56" spans="3:21" ht="15">
      <c r="C56" s="71"/>
      <c r="D56" s="2"/>
      <c r="J56" s="75"/>
      <c r="K56" s="3"/>
      <c r="L56" s="3"/>
      <c r="M56" s="3"/>
      <c r="N56" s="3"/>
      <c r="O56" s="3"/>
      <c r="P56" s="3"/>
      <c r="Q56" s="3"/>
      <c r="R56" s="3"/>
      <c r="S56" s="3"/>
      <c r="T56" s="95"/>
      <c r="U56" s="95"/>
    </row>
    <row r="57" spans="3:21" ht="15">
      <c r="C57" s="71"/>
      <c r="D57" s="2"/>
      <c r="J57" s="75"/>
      <c r="K57" s="3"/>
      <c r="L57" s="3"/>
      <c r="M57" s="3"/>
      <c r="N57" s="3"/>
      <c r="O57" s="3"/>
      <c r="P57" s="3"/>
      <c r="Q57" s="3"/>
      <c r="R57" s="3"/>
      <c r="S57" s="3"/>
      <c r="T57" s="95"/>
      <c r="U57" s="95"/>
    </row>
    <row r="58" spans="3:21" ht="15">
      <c r="C58" s="71"/>
      <c r="D58" s="2"/>
      <c r="J58" s="75"/>
      <c r="K58" s="3"/>
      <c r="L58" s="3"/>
      <c r="M58" s="3"/>
      <c r="N58" s="3"/>
      <c r="O58" s="3"/>
      <c r="P58" s="3"/>
      <c r="Q58" s="3"/>
      <c r="R58" s="3"/>
      <c r="S58" s="3"/>
      <c r="T58" s="95"/>
      <c r="U58" s="95"/>
    </row>
    <row r="59" spans="3:21" ht="15">
      <c r="C59" s="71"/>
      <c r="D59" s="2"/>
      <c r="J59" s="75"/>
      <c r="K59" s="3"/>
      <c r="L59" s="3"/>
      <c r="M59" s="3"/>
      <c r="N59" s="3"/>
      <c r="O59" s="3"/>
      <c r="P59" s="3"/>
      <c r="Q59" s="3"/>
      <c r="R59" s="3"/>
      <c r="S59" s="3"/>
      <c r="T59" s="95"/>
      <c r="U59" s="95"/>
    </row>
    <row r="60" spans="3:21" ht="15">
      <c r="C60" s="71"/>
      <c r="D60" s="2"/>
      <c r="J60" s="75"/>
      <c r="K60" s="3"/>
      <c r="L60" s="3"/>
      <c r="M60" s="3"/>
      <c r="N60" s="3"/>
      <c r="O60" s="3"/>
      <c r="P60" s="3"/>
      <c r="Q60" s="3"/>
      <c r="R60" s="3"/>
      <c r="S60" s="3"/>
      <c r="T60" s="95"/>
      <c r="U60" s="95"/>
    </row>
    <row r="61" spans="3:21" ht="15">
      <c r="C61" s="71"/>
      <c r="D61" s="2"/>
      <c r="J61" s="75"/>
      <c r="K61" s="3"/>
      <c r="L61" s="3"/>
      <c r="M61" s="3"/>
      <c r="N61" s="3"/>
      <c r="O61" s="3"/>
      <c r="P61" s="3"/>
      <c r="Q61" s="3"/>
      <c r="R61" s="3"/>
      <c r="S61" s="3"/>
      <c r="T61" s="95"/>
      <c r="U61" s="95"/>
    </row>
    <row r="62" spans="3:21" ht="15">
      <c r="C62" s="71"/>
      <c r="D62" s="2"/>
      <c r="J62" s="75"/>
      <c r="K62" s="3"/>
      <c r="L62" s="3"/>
      <c r="M62" s="3"/>
      <c r="N62" s="3"/>
      <c r="O62" s="3"/>
      <c r="P62" s="3"/>
      <c r="Q62" s="3"/>
      <c r="R62" s="3"/>
      <c r="S62" s="3"/>
      <c r="T62" s="95"/>
      <c r="U62" s="95"/>
    </row>
    <row r="63" spans="3:21" ht="15">
      <c r="C63" s="71"/>
      <c r="D63" s="2"/>
      <c r="J63" s="75"/>
      <c r="K63" s="3"/>
      <c r="L63" s="3"/>
      <c r="M63" s="3"/>
      <c r="N63" s="3"/>
      <c r="O63" s="3"/>
      <c r="P63" s="3"/>
      <c r="Q63" s="3"/>
      <c r="R63" s="3"/>
      <c r="S63" s="3"/>
      <c r="T63" s="95"/>
      <c r="U63" s="95"/>
    </row>
    <row r="64" spans="3:21" ht="15">
      <c r="C64" s="71"/>
      <c r="D64" s="2"/>
      <c r="J64" s="75"/>
      <c r="K64" s="3"/>
      <c r="L64" s="3"/>
      <c r="M64" s="3"/>
      <c r="N64" s="3"/>
      <c r="O64" s="3"/>
      <c r="P64" s="3"/>
      <c r="Q64" s="3"/>
      <c r="R64" s="3"/>
      <c r="S64" s="3"/>
      <c r="T64" s="95"/>
      <c r="U64" s="95"/>
    </row>
    <row r="65" spans="3:21" ht="15">
      <c r="C65" s="71"/>
      <c r="D65" s="2"/>
      <c r="J65" s="75"/>
      <c r="K65" s="3"/>
      <c r="L65" s="3"/>
      <c r="M65" s="3"/>
      <c r="N65" s="3"/>
      <c r="O65" s="3"/>
      <c r="P65" s="3"/>
      <c r="Q65" s="3"/>
      <c r="R65" s="3"/>
      <c r="S65" s="3"/>
      <c r="T65" s="95"/>
      <c r="U65" s="95"/>
    </row>
    <row r="66" spans="3:21" ht="15">
      <c r="C66" s="71"/>
      <c r="D66" s="2"/>
      <c r="J66" s="75"/>
      <c r="K66" s="3"/>
      <c r="L66" s="3"/>
      <c r="M66" s="3"/>
      <c r="N66" s="3"/>
      <c r="O66" s="3"/>
      <c r="P66" s="3"/>
      <c r="Q66" s="3"/>
      <c r="R66" s="3"/>
      <c r="S66" s="3"/>
      <c r="T66" s="95"/>
      <c r="U66" s="95"/>
    </row>
    <row r="67" spans="3:21" ht="15">
      <c r="C67" s="71"/>
      <c r="D67" s="2"/>
      <c r="J67" s="75"/>
      <c r="K67" s="3"/>
      <c r="L67" s="3"/>
      <c r="M67" s="3"/>
      <c r="N67" s="3"/>
      <c r="O67" s="3"/>
      <c r="P67" s="3"/>
      <c r="Q67" s="3"/>
      <c r="R67" s="3"/>
      <c r="S67" s="3"/>
      <c r="T67" s="95"/>
      <c r="U67" s="95"/>
    </row>
    <row r="68" spans="3:21" ht="15">
      <c r="C68" s="71"/>
      <c r="D68" s="2"/>
      <c r="J68" s="75"/>
      <c r="K68" s="3"/>
      <c r="L68" s="3"/>
      <c r="M68" s="3"/>
      <c r="N68" s="3"/>
      <c r="O68" s="3"/>
      <c r="P68" s="3"/>
      <c r="Q68" s="3"/>
      <c r="R68" s="3"/>
      <c r="S68" s="3"/>
      <c r="T68" s="95"/>
      <c r="U68" s="95"/>
    </row>
    <row r="69" spans="3:21" ht="15">
      <c r="C69" s="71"/>
      <c r="D69" s="2"/>
      <c r="J69" s="75"/>
      <c r="K69" s="3"/>
      <c r="L69" s="3"/>
      <c r="M69" s="3"/>
      <c r="N69" s="3"/>
      <c r="O69" s="3"/>
      <c r="P69" s="3"/>
      <c r="Q69" s="3"/>
      <c r="R69" s="3"/>
      <c r="S69" s="3"/>
      <c r="T69" s="95"/>
      <c r="U69" s="95"/>
    </row>
    <row r="70" spans="3:21" ht="15">
      <c r="C70" s="71"/>
      <c r="D70" s="2"/>
      <c r="J70" s="75"/>
      <c r="K70" s="3"/>
      <c r="L70" s="3"/>
      <c r="M70" s="3"/>
      <c r="N70" s="3"/>
      <c r="O70" s="3"/>
      <c r="P70" s="3"/>
      <c r="Q70" s="3"/>
      <c r="R70" s="3"/>
      <c r="S70" s="3"/>
      <c r="T70" s="95"/>
      <c r="U70" s="95"/>
    </row>
    <row r="71" spans="3:21" ht="15">
      <c r="C71" s="71"/>
      <c r="D71" s="2"/>
      <c r="J71" s="75"/>
      <c r="K71" s="3"/>
      <c r="L71" s="3"/>
      <c r="M71" s="3"/>
      <c r="N71" s="3"/>
      <c r="O71" s="3"/>
      <c r="P71" s="3"/>
      <c r="Q71" s="3"/>
      <c r="R71" s="3"/>
      <c r="S71" s="3"/>
      <c r="T71" s="95"/>
      <c r="U71" s="95"/>
    </row>
    <row r="72" spans="3:21" ht="15">
      <c r="C72" s="71"/>
      <c r="D72" s="2"/>
      <c r="J72" s="75"/>
      <c r="K72" s="3"/>
      <c r="L72" s="3"/>
      <c r="M72" s="3"/>
      <c r="N72" s="3"/>
      <c r="O72" s="3"/>
      <c r="P72" s="3"/>
      <c r="Q72" s="3"/>
      <c r="R72" s="3"/>
      <c r="S72" s="3"/>
      <c r="T72" s="95"/>
      <c r="U72" s="95"/>
    </row>
    <row r="73" spans="3:21" ht="15">
      <c r="C73" s="71"/>
      <c r="D73" s="2"/>
      <c r="J73" s="75"/>
      <c r="K73" s="3"/>
      <c r="L73" s="3"/>
      <c r="M73" s="3"/>
      <c r="N73" s="3"/>
      <c r="O73" s="3"/>
      <c r="P73" s="3"/>
      <c r="Q73" s="3"/>
      <c r="R73" s="3"/>
      <c r="S73" s="3"/>
      <c r="T73" s="95"/>
      <c r="U73" s="95"/>
    </row>
    <row r="74" spans="3:21" ht="15">
      <c r="C74" s="71"/>
      <c r="D74" s="2"/>
      <c r="J74" s="75"/>
      <c r="K74" s="3"/>
      <c r="L74" s="3"/>
      <c r="M74" s="3"/>
      <c r="N74" s="3"/>
      <c r="O74" s="3"/>
      <c r="P74" s="3"/>
      <c r="Q74" s="3"/>
      <c r="R74" s="3"/>
      <c r="S74" s="3"/>
      <c r="T74" s="95"/>
      <c r="U74" s="95"/>
    </row>
    <row r="75" spans="3:21" ht="15">
      <c r="C75" s="71"/>
      <c r="D75" s="2"/>
      <c r="J75" s="75"/>
      <c r="K75" s="3"/>
      <c r="L75" s="3"/>
      <c r="M75" s="3"/>
      <c r="N75" s="3"/>
      <c r="O75" s="3"/>
      <c r="P75" s="3"/>
      <c r="Q75" s="3"/>
      <c r="R75" s="3"/>
      <c r="S75" s="3"/>
      <c r="T75" s="95"/>
      <c r="U75" s="95"/>
    </row>
    <row r="76" spans="3:21" ht="15">
      <c r="C76" s="71"/>
      <c r="D76" s="2"/>
      <c r="J76" s="75"/>
      <c r="K76" s="3"/>
      <c r="L76" s="3"/>
      <c r="M76" s="3"/>
      <c r="N76" s="3"/>
      <c r="O76" s="3"/>
      <c r="P76" s="3"/>
      <c r="Q76" s="3"/>
      <c r="R76" s="3"/>
      <c r="S76" s="3"/>
      <c r="T76" s="95"/>
      <c r="U76" s="95"/>
    </row>
    <row r="77" spans="3:21" ht="15">
      <c r="C77" s="71"/>
      <c r="D77" s="2"/>
      <c r="J77" s="75"/>
      <c r="K77" s="3"/>
      <c r="L77" s="3"/>
      <c r="M77" s="3"/>
      <c r="N77" s="3"/>
      <c r="O77" s="3"/>
      <c r="P77" s="3"/>
      <c r="Q77" s="3"/>
      <c r="R77" s="3"/>
      <c r="S77" s="3"/>
      <c r="T77" s="95"/>
      <c r="U77" s="95"/>
    </row>
    <row r="78" spans="3:21" ht="15">
      <c r="C78" s="71"/>
      <c r="D78" s="2"/>
      <c r="J78" s="75"/>
      <c r="K78" s="3"/>
      <c r="L78" s="3"/>
      <c r="M78" s="3"/>
      <c r="N78" s="3"/>
      <c r="O78" s="3"/>
      <c r="P78" s="3"/>
      <c r="Q78" s="3"/>
      <c r="R78" s="3"/>
      <c r="S78" s="3"/>
      <c r="T78" s="95"/>
      <c r="U78" s="95"/>
    </row>
    <row r="79" spans="3:21" ht="15">
      <c r="C79" s="71"/>
      <c r="D79" s="2"/>
      <c r="J79" s="75"/>
      <c r="K79" s="3"/>
      <c r="L79" s="3"/>
      <c r="M79" s="3"/>
      <c r="N79" s="3"/>
      <c r="O79" s="3"/>
      <c r="P79" s="3"/>
      <c r="Q79" s="3"/>
      <c r="R79" s="3"/>
      <c r="S79" s="3"/>
      <c r="T79" s="95"/>
      <c r="U79" s="95"/>
    </row>
    <row r="80" spans="3:21" ht="15">
      <c r="C80" s="71"/>
      <c r="D80" s="2"/>
      <c r="J80" s="75"/>
      <c r="K80" s="3"/>
      <c r="L80" s="3"/>
      <c r="M80" s="3"/>
      <c r="N80" s="3"/>
      <c r="O80" s="3"/>
      <c r="P80" s="3"/>
      <c r="Q80" s="3"/>
      <c r="R80" s="3"/>
      <c r="S80" s="3"/>
      <c r="T80" s="95"/>
      <c r="U80" s="95"/>
    </row>
    <row r="81" spans="3:21" ht="15">
      <c r="C81" s="71"/>
      <c r="D81" s="2"/>
      <c r="J81" s="75"/>
      <c r="K81" s="3"/>
      <c r="L81" s="3"/>
      <c r="M81" s="3"/>
      <c r="N81" s="3"/>
      <c r="O81" s="3"/>
      <c r="P81" s="3"/>
      <c r="Q81" s="3"/>
      <c r="R81" s="3"/>
      <c r="S81" s="3"/>
      <c r="T81" s="95"/>
      <c r="U81" s="95"/>
    </row>
    <row r="82" spans="3:21" ht="15">
      <c r="C82" s="71"/>
      <c r="D82" s="2"/>
      <c r="J82" s="75"/>
      <c r="K82" s="3"/>
      <c r="L82" s="3"/>
      <c r="M82" s="3"/>
      <c r="N82" s="3"/>
      <c r="O82" s="3"/>
      <c r="P82" s="3"/>
      <c r="Q82" s="3"/>
      <c r="R82" s="3"/>
      <c r="S82" s="3"/>
      <c r="T82" s="95"/>
      <c r="U82" s="95"/>
    </row>
    <row r="83" spans="3:21" ht="15">
      <c r="C83" s="71"/>
      <c r="D83" s="2"/>
      <c r="J83" s="75"/>
      <c r="K83" s="3"/>
      <c r="L83" s="3"/>
      <c r="M83" s="3"/>
      <c r="N83" s="3"/>
      <c r="O83" s="3"/>
      <c r="P83" s="3"/>
      <c r="Q83" s="3"/>
      <c r="R83" s="3"/>
      <c r="S83" s="3"/>
      <c r="T83" s="95"/>
      <c r="U83" s="95"/>
    </row>
    <row r="84" spans="3:21" ht="15">
      <c r="C84" s="71"/>
      <c r="D84" s="2"/>
      <c r="J84" s="75"/>
      <c r="K84" s="3"/>
      <c r="L84" s="3"/>
      <c r="M84" s="3"/>
      <c r="N84" s="3"/>
      <c r="O84" s="3"/>
      <c r="P84" s="3"/>
      <c r="Q84" s="3"/>
      <c r="R84" s="3"/>
      <c r="S84" s="3"/>
      <c r="T84" s="95"/>
      <c r="U84" s="95"/>
    </row>
    <row r="85" spans="3:21" ht="15">
      <c r="C85" s="71"/>
      <c r="D85" s="2"/>
      <c r="J85" s="75"/>
      <c r="K85" s="3"/>
      <c r="L85" s="3"/>
      <c r="M85" s="3"/>
      <c r="N85" s="3"/>
      <c r="O85" s="3"/>
      <c r="P85" s="3"/>
      <c r="Q85" s="3"/>
      <c r="R85" s="3"/>
      <c r="S85" s="3"/>
      <c r="T85" s="95"/>
      <c r="U85" s="95"/>
    </row>
    <row r="86" spans="3:21" ht="15">
      <c r="C86" s="71"/>
      <c r="D86" s="2"/>
      <c r="J86" s="75"/>
      <c r="K86" s="3"/>
      <c r="L86" s="3"/>
      <c r="M86" s="3"/>
      <c r="N86" s="3"/>
      <c r="O86" s="3"/>
      <c r="P86" s="3"/>
      <c r="Q86" s="3"/>
      <c r="R86" s="3"/>
      <c r="S86" s="3"/>
      <c r="T86" s="95"/>
      <c r="U86" s="95"/>
    </row>
    <row r="87" spans="3:21" ht="15">
      <c r="C87" s="71"/>
      <c r="D87" s="2"/>
      <c r="J87" s="75"/>
      <c r="K87" s="3"/>
      <c r="L87" s="3"/>
      <c r="M87" s="3"/>
      <c r="N87" s="3"/>
      <c r="O87" s="3"/>
      <c r="P87" s="3"/>
      <c r="Q87" s="3"/>
      <c r="R87" s="3"/>
      <c r="S87" s="3"/>
      <c r="T87" s="95"/>
      <c r="U87" s="95"/>
    </row>
    <row r="88" spans="3:21" ht="15">
      <c r="C88" s="72"/>
      <c r="D88" s="2"/>
      <c r="J88" s="75"/>
      <c r="K88" s="3"/>
      <c r="L88" s="3"/>
      <c r="M88" s="3"/>
      <c r="N88" s="3"/>
      <c r="O88" s="3"/>
      <c r="P88" s="3"/>
      <c r="Q88" s="3"/>
      <c r="R88" s="3"/>
      <c r="S88" s="3"/>
      <c r="T88" s="95"/>
      <c r="U88" s="95"/>
    </row>
    <row r="89" spans="3:21" ht="15">
      <c r="C89" s="72"/>
      <c r="D89" s="2"/>
      <c r="J89" s="75"/>
      <c r="K89" s="3"/>
      <c r="L89" s="3"/>
      <c r="M89" s="3"/>
      <c r="N89" s="3"/>
      <c r="O89" s="3"/>
      <c r="P89" s="3"/>
      <c r="Q89" s="3"/>
      <c r="R89" s="3"/>
      <c r="S89" s="3"/>
      <c r="T89" s="95"/>
      <c r="U89" s="95"/>
    </row>
    <row r="90" spans="3:21" ht="15">
      <c r="C90" s="72"/>
      <c r="D90" s="2"/>
      <c r="J90" s="75"/>
      <c r="K90" s="3"/>
      <c r="L90" s="3"/>
      <c r="M90" s="3"/>
      <c r="N90" s="3"/>
      <c r="O90" s="3"/>
      <c r="P90" s="3"/>
      <c r="Q90" s="3"/>
      <c r="R90" s="3"/>
      <c r="S90" s="3"/>
      <c r="T90" s="95"/>
      <c r="U90" s="95"/>
    </row>
    <row r="91" spans="3:21" ht="15">
      <c r="C91" s="72"/>
      <c r="D91" s="2"/>
      <c r="J91" s="75"/>
      <c r="K91" s="3"/>
      <c r="L91" s="3"/>
      <c r="M91" s="3"/>
      <c r="N91" s="3"/>
      <c r="O91" s="3"/>
      <c r="P91" s="3"/>
      <c r="Q91" s="3"/>
      <c r="R91" s="3"/>
      <c r="S91" s="3"/>
      <c r="T91" s="95"/>
      <c r="U91" s="95"/>
    </row>
    <row r="92" spans="3:21" ht="15">
      <c r="C92" s="72"/>
      <c r="D92" s="2"/>
      <c r="J92" s="75"/>
      <c r="K92" s="3"/>
      <c r="L92" s="3"/>
      <c r="M92" s="3"/>
      <c r="N92" s="3"/>
      <c r="O92" s="3"/>
      <c r="P92" s="3"/>
      <c r="Q92" s="3"/>
      <c r="R92" s="3"/>
      <c r="S92" s="3"/>
      <c r="T92" s="95"/>
      <c r="U92" s="95"/>
    </row>
    <row r="93" spans="3:21" ht="15">
      <c r="C93" s="72"/>
      <c r="D93" s="2"/>
      <c r="J93" s="75"/>
      <c r="K93" s="3"/>
      <c r="L93" s="3"/>
      <c r="M93" s="3"/>
      <c r="N93" s="3"/>
      <c r="O93" s="3"/>
      <c r="P93" s="3"/>
      <c r="Q93" s="3"/>
      <c r="R93" s="3"/>
      <c r="S93" s="3"/>
      <c r="T93" s="95"/>
      <c r="U93" s="95"/>
    </row>
    <row r="94" spans="3:21" ht="15">
      <c r="C94" s="72"/>
      <c r="D94" s="2"/>
      <c r="J94" s="75"/>
      <c r="K94" s="3"/>
      <c r="L94" s="3"/>
      <c r="M94" s="3"/>
      <c r="N94" s="3"/>
      <c r="O94" s="3"/>
      <c r="P94" s="3"/>
      <c r="Q94" s="3"/>
      <c r="R94" s="3"/>
      <c r="S94" s="3"/>
      <c r="T94" s="95"/>
      <c r="U94" s="95"/>
    </row>
    <row r="95" spans="3:21" ht="15">
      <c r="C95" s="72"/>
      <c r="D95" s="2"/>
      <c r="J95" s="75"/>
      <c r="K95" s="3"/>
      <c r="L95" s="3"/>
      <c r="M95" s="3"/>
      <c r="N95" s="3"/>
      <c r="O95" s="3"/>
      <c r="P95" s="3"/>
      <c r="Q95" s="3"/>
      <c r="R95" s="3"/>
      <c r="S95" s="3"/>
      <c r="T95" s="95"/>
      <c r="U95" s="95"/>
    </row>
    <row r="96" spans="3:21" ht="15">
      <c r="C96" s="72"/>
      <c r="D96" s="2"/>
      <c r="J96" s="75"/>
      <c r="K96" s="3"/>
      <c r="L96" s="3"/>
      <c r="M96" s="3"/>
      <c r="N96" s="3"/>
      <c r="O96" s="3"/>
      <c r="P96" s="3"/>
      <c r="Q96" s="3"/>
      <c r="R96" s="3"/>
      <c r="S96" s="3"/>
      <c r="T96" s="95"/>
      <c r="U96" s="95"/>
    </row>
    <row r="97" spans="3:21" ht="15">
      <c r="C97" s="72"/>
      <c r="D97" s="2"/>
      <c r="J97" s="75"/>
      <c r="K97" s="3"/>
      <c r="L97" s="3"/>
      <c r="M97" s="3"/>
      <c r="N97" s="3"/>
      <c r="O97" s="3"/>
      <c r="P97" s="3"/>
      <c r="Q97" s="3"/>
      <c r="R97" s="3"/>
      <c r="S97" s="3"/>
      <c r="T97" s="95"/>
      <c r="U97" s="95"/>
    </row>
    <row r="98" spans="3:21" ht="15">
      <c r="C98" s="72"/>
      <c r="D98" s="2"/>
      <c r="J98" s="75"/>
      <c r="K98" s="3"/>
      <c r="L98" s="3"/>
      <c r="M98" s="3"/>
      <c r="N98" s="3"/>
      <c r="O98" s="3"/>
      <c r="P98" s="3"/>
      <c r="Q98" s="3"/>
      <c r="R98" s="3"/>
      <c r="S98" s="3"/>
      <c r="T98" s="95"/>
      <c r="U98" s="95"/>
    </row>
    <row r="99" spans="3:21" ht="15">
      <c r="C99" s="72"/>
      <c r="D99" s="2"/>
      <c r="J99" s="75"/>
      <c r="K99" s="3"/>
      <c r="L99" s="3"/>
      <c r="M99" s="3"/>
      <c r="N99" s="3"/>
      <c r="O99" s="3"/>
      <c r="P99" s="3"/>
      <c r="Q99" s="3"/>
      <c r="R99" s="3"/>
      <c r="S99" s="3"/>
      <c r="T99" s="95"/>
      <c r="U99" s="95"/>
    </row>
    <row r="100" spans="3:21" ht="15">
      <c r="C100" s="72"/>
      <c r="D100" s="2"/>
      <c r="J100" s="75"/>
      <c r="K100" s="3"/>
      <c r="L100" s="3"/>
      <c r="M100" s="3"/>
      <c r="N100" s="3"/>
      <c r="O100" s="3"/>
      <c r="P100" s="3"/>
      <c r="Q100" s="3"/>
      <c r="R100" s="3"/>
      <c r="S100" s="3"/>
      <c r="T100" s="95"/>
      <c r="U100" s="95"/>
    </row>
    <row r="101" spans="3:21" ht="15">
      <c r="C101" s="72"/>
      <c r="D101" s="2"/>
      <c r="J101" s="75"/>
      <c r="K101" s="3"/>
      <c r="L101" s="3"/>
      <c r="M101" s="3"/>
      <c r="N101" s="3"/>
      <c r="O101" s="3"/>
      <c r="P101" s="3"/>
      <c r="Q101" s="3"/>
      <c r="R101" s="3"/>
      <c r="S101" s="3"/>
      <c r="T101" s="95"/>
      <c r="U101" s="95"/>
    </row>
    <row r="102" spans="3:21" ht="15">
      <c r="C102" s="72"/>
      <c r="D102" s="2"/>
      <c r="J102" s="75"/>
      <c r="K102" s="3"/>
      <c r="L102" s="3"/>
      <c r="M102" s="3"/>
      <c r="N102" s="3"/>
      <c r="O102" s="3"/>
      <c r="P102" s="3"/>
      <c r="Q102" s="3"/>
      <c r="R102" s="3"/>
      <c r="S102" s="3"/>
      <c r="T102" s="95"/>
      <c r="U102" s="95"/>
    </row>
    <row r="103" spans="3:21" ht="15">
      <c r="C103" s="72"/>
      <c r="D103" s="2"/>
      <c r="J103" s="75"/>
      <c r="K103" s="3"/>
      <c r="L103" s="3"/>
      <c r="M103" s="3"/>
      <c r="N103" s="3"/>
      <c r="O103" s="3"/>
      <c r="P103" s="3"/>
      <c r="Q103" s="3"/>
      <c r="R103" s="3"/>
      <c r="S103" s="3"/>
      <c r="T103" s="95"/>
      <c r="U103" s="95"/>
    </row>
    <row r="104" spans="3:21" ht="15">
      <c r="C104" s="72"/>
      <c r="D104" s="2"/>
      <c r="J104" s="75"/>
      <c r="K104" s="3"/>
      <c r="L104" s="3"/>
      <c r="M104" s="3"/>
      <c r="N104" s="3"/>
      <c r="O104" s="3"/>
      <c r="P104" s="3"/>
      <c r="Q104" s="3"/>
      <c r="R104" s="3"/>
      <c r="S104" s="3"/>
      <c r="T104" s="95"/>
      <c r="U104" s="95"/>
    </row>
    <row r="105" spans="3:21" ht="15">
      <c r="C105" s="72"/>
      <c r="D105" s="2"/>
      <c r="J105" s="75"/>
      <c r="K105" s="3"/>
      <c r="L105" s="3"/>
      <c r="M105" s="3"/>
      <c r="N105" s="3"/>
      <c r="O105" s="3"/>
      <c r="P105" s="3"/>
      <c r="Q105" s="3"/>
      <c r="R105" s="3"/>
      <c r="S105" s="3"/>
      <c r="T105" s="95"/>
      <c r="U105" s="95"/>
    </row>
    <row r="106" spans="3:21" ht="15">
      <c r="C106" s="72"/>
      <c r="D106" s="2"/>
      <c r="J106" s="75"/>
      <c r="K106" s="3"/>
      <c r="L106" s="3"/>
      <c r="M106" s="3"/>
      <c r="N106" s="3"/>
      <c r="O106" s="3"/>
      <c r="P106" s="3"/>
      <c r="Q106" s="3"/>
      <c r="R106" s="3"/>
      <c r="S106" s="3"/>
      <c r="T106" s="95"/>
      <c r="U106" s="95"/>
    </row>
    <row r="107" spans="3:21" ht="15">
      <c r="C107" s="72"/>
      <c r="D107" s="2"/>
      <c r="J107" s="75"/>
      <c r="K107" s="3"/>
      <c r="L107" s="3"/>
      <c r="M107" s="3"/>
      <c r="N107" s="3"/>
      <c r="O107" s="3"/>
      <c r="P107" s="3"/>
      <c r="Q107" s="3"/>
      <c r="R107" s="3"/>
      <c r="S107" s="3"/>
      <c r="T107" s="95"/>
      <c r="U107" s="95"/>
    </row>
    <row r="108" spans="3:21" ht="15">
      <c r="C108" s="72"/>
      <c r="D108" s="2"/>
      <c r="J108" s="75"/>
      <c r="K108" s="3"/>
      <c r="L108" s="3"/>
      <c r="M108" s="3"/>
      <c r="N108" s="3"/>
      <c r="O108" s="3"/>
      <c r="P108" s="3"/>
      <c r="Q108" s="3"/>
      <c r="R108" s="3"/>
      <c r="S108" s="3"/>
      <c r="T108" s="95"/>
      <c r="U108" s="95"/>
    </row>
    <row r="109" spans="3:21" ht="15">
      <c r="C109" s="72"/>
      <c r="D109" s="2"/>
      <c r="J109" s="75"/>
      <c r="K109" s="3"/>
      <c r="L109" s="3"/>
      <c r="M109" s="3"/>
      <c r="N109" s="3"/>
      <c r="O109" s="3"/>
      <c r="P109" s="3"/>
      <c r="Q109" s="3"/>
      <c r="R109" s="3"/>
      <c r="S109" s="3"/>
      <c r="T109" s="95"/>
      <c r="U109" s="95"/>
    </row>
    <row r="110" spans="3:21" ht="15">
      <c r="C110" s="72"/>
      <c r="D110" s="2"/>
      <c r="J110" s="75"/>
      <c r="K110" s="3"/>
      <c r="L110" s="3"/>
      <c r="M110" s="3"/>
      <c r="N110" s="3"/>
      <c r="O110" s="3"/>
      <c r="P110" s="3"/>
      <c r="Q110" s="3"/>
      <c r="R110" s="3"/>
      <c r="S110" s="3"/>
      <c r="T110" s="95"/>
      <c r="U110" s="95"/>
    </row>
    <row r="111" spans="3:21" ht="15">
      <c r="C111" s="72"/>
      <c r="D111" s="2"/>
      <c r="J111" s="75"/>
      <c r="K111" s="3"/>
      <c r="L111" s="3"/>
      <c r="M111" s="3"/>
      <c r="N111" s="3"/>
      <c r="O111" s="3"/>
      <c r="P111" s="3"/>
      <c r="Q111" s="3"/>
      <c r="R111" s="3"/>
      <c r="S111" s="3"/>
      <c r="T111" s="95"/>
      <c r="U111" s="95"/>
    </row>
    <row r="112" spans="3:21" ht="15">
      <c r="C112" s="72"/>
      <c r="D112" s="2"/>
      <c r="J112" s="75"/>
      <c r="K112" s="3"/>
      <c r="L112" s="3"/>
      <c r="M112" s="3"/>
      <c r="N112" s="3"/>
      <c r="O112" s="3"/>
      <c r="P112" s="3"/>
      <c r="Q112" s="3"/>
      <c r="R112" s="3"/>
      <c r="S112" s="3"/>
      <c r="T112" s="95"/>
      <c r="U112" s="95"/>
    </row>
    <row r="113" spans="3:21" ht="15">
      <c r="C113" s="72"/>
      <c r="D113" s="2"/>
      <c r="J113" s="75"/>
      <c r="K113" s="3"/>
      <c r="L113" s="3"/>
      <c r="M113" s="3"/>
      <c r="N113" s="3"/>
      <c r="O113" s="3"/>
      <c r="P113" s="3"/>
      <c r="Q113" s="3"/>
      <c r="R113" s="3"/>
      <c r="S113" s="3"/>
      <c r="T113" s="95"/>
      <c r="U113" s="95"/>
    </row>
    <row r="114" spans="3:21" ht="15">
      <c r="C114" s="72"/>
      <c r="D114" s="2"/>
      <c r="J114" s="75"/>
      <c r="K114" s="3"/>
      <c r="L114" s="3"/>
      <c r="M114" s="3"/>
      <c r="N114" s="3"/>
      <c r="O114" s="3"/>
      <c r="P114" s="3"/>
      <c r="Q114" s="3"/>
      <c r="R114" s="3"/>
      <c r="S114" s="3"/>
      <c r="T114" s="95"/>
      <c r="U114" s="95"/>
    </row>
    <row r="115" spans="3:21" ht="15">
      <c r="C115" s="72"/>
      <c r="D115" s="2"/>
      <c r="J115" s="75"/>
      <c r="K115" s="3"/>
      <c r="L115" s="3"/>
      <c r="M115" s="3"/>
      <c r="N115" s="3"/>
      <c r="O115" s="3"/>
      <c r="P115" s="3"/>
      <c r="Q115" s="3"/>
      <c r="R115" s="3"/>
      <c r="S115" s="3"/>
      <c r="T115" s="95"/>
      <c r="U115" s="95"/>
    </row>
    <row r="116" spans="3:21" ht="15">
      <c r="C116" s="72"/>
      <c r="D116" s="2"/>
      <c r="J116" s="75"/>
      <c r="K116" s="3"/>
      <c r="L116" s="3"/>
      <c r="M116" s="3"/>
      <c r="N116" s="3"/>
      <c r="O116" s="3"/>
      <c r="P116" s="3"/>
      <c r="Q116" s="3"/>
      <c r="R116" s="3"/>
      <c r="S116" s="3"/>
      <c r="T116" s="95"/>
      <c r="U116" s="95"/>
    </row>
    <row r="117" spans="3:21" ht="15">
      <c r="C117" s="72"/>
      <c r="D117" s="2"/>
      <c r="J117" s="75"/>
      <c r="K117" s="3"/>
      <c r="L117" s="3"/>
      <c r="M117" s="3"/>
      <c r="N117" s="3"/>
      <c r="O117" s="3"/>
      <c r="P117" s="3"/>
      <c r="Q117" s="3"/>
      <c r="R117" s="3"/>
      <c r="S117" s="3"/>
      <c r="T117" s="95"/>
      <c r="U117" s="95"/>
    </row>
    <row r="118" spans="3:21" ht="15">
      <c r="C118" s="72"/>
      <c r="D118" s="2"/>
      <c r="J118" s="75"/>
      <c r="K118" s="3"/>
      <c r="L118" s="3"/>
      <c r="M118" s="3"/>
      <c r="N118" s="3"/>
      <c r="O118" s="3"/>
      <c r="P118" s="3"/>
      <c r="Q118" s="3"/>
      <c r="R118" s="3"/>
      <c r="S118" s="3"/>
      <c r="T118" s="95"/>
      <c r="U118" s="95"/>
    </row>
    <row r="119" spans="3:21" ht="15">
      <c r="C119" s="72"/>
      <c r="D119" s="2"/>
      <c r="J119" s="75"/>
      <c r="K119" s="3"/>
      <c r="L119" s="3"/>
      <c r="M119" s="3"/>
      <c r="N119" s="3"/>
      <c r="O119" s="3"/>
      <c r="P119" s="3"/>
      <c r="Q119" s="3"/>
      <c r="R119" s="3"/>
      <c r="S119" s="3"/>
      <c r="T119" s="95"/>
      <c r="U119" s="95"/>
    </row>
    <row r="120" spans="3:21" ht="15">
      <c r="C120" s="72"/>
      <c r="D120" s="2"/>
      <c r="J120" s="75"/>
      <c r="K120" s="3"/>
      <c r="L120" s="3"/>
      <c r="M120" s="3"/>
      <c r="N120" s="3"/>
      <c r="O120" s="3"/>
      <c r="P120" s="3"/>
      <c r="Q120" s="3"/>
      <c r="R120" s="3"/>
      <c r="S120" s="3"/>
      <c r="T120" s="95"/>
      <c r="U120" s="95"/>
    </row>
    <row r="121" spans="3:21" ht="15">
      <c r="C121" s="72"/>
      <c r="D121" s="2"/>
      <c r="J121" s="75"/>
      <c r="K121" s="3"/>
      <c r="L121" s="3"/>
      <c r="M121" s="3"/>
      <c r="N121" s="3"/>
      <c r="O121" s="3"/>
      <c r="P121" s="3"/>
      <c r="Q121" s="3"/>
      <c r="R121" s="3"/>
      <c r="S121" s="3"/>
      <c r="T121" s="95"/>
      <c r="U121" s="95"/>
    </row>
    <row r="122" spans="3:21" ht="15">
      <c r="C122" s="72"/>
      <c r="D122" s="2"/>
      <c r="J122" s="75"/>
      <c r="K122" s="3"/>
      <c r="L122" s="3"/>
      <c r="M122" s="3"/>
      <c r="N122" s="3"/>
      <c r="O122" s="3"/>
      <c r="P122" s="3"/>
      <c r="Q122" s="3"/>
      <c r="R122" s="3"/>
      <c r="S122" s="3"/>
      <c r="T122" s="95"/>
      <c r="U122" s="95"/>
    </row>
    <row r="123" spans="3:21" ht="15">
      <c r="C123" s="72"/>
      <c r="D123" s="2"/>
      <c r="J123" s="75"/>
      <c r="K123" s="3"/>
      <c r="L123" s="3"/>
      <c r="M123" s="3"/>
      <c r="N123" s="3"/>
      <c r="O123" s="3"/>
      <c r="P123" s="3"/>
      <c r="Q123" s="3"/>
      <c r="R123" s="3"/>
      <c r="S123" s="3"/>
      <c r="T123" s="95"/>
      <c r="U123" s="95"/>
    </row>
    <row r="124" spans="3:21" ht="15">
      <c r="C124" s="72"/>
      <c r="D124" s="2"/>
      <c r="J124" s="75"/>
      <c r="K124" s="3"/>
      <c r="L124" s="3"/>
      <c r="M124" s="3"/>
      <c r="N124" s="3"/>
      <c r="O124" s="3"/>
      <c r="P124" s="3"/>
      <c r="Q124" s="3"/>
      <c r="R124" s="3"/>
      <c r="S124" s="3"/>
      <c r="T124" s="95"/>
      <c r="U124" s="95"/>
    </row>
    <row r="125" spans="3:21" ht="15">
      <c r="C125" s="72"/>
      <c r="D125" s="2"/>
      <c r="J125" s="75"/>
      <c r="K125" s="3"/>
      <c r="L125" s="3"/>
      <c r="M125" s="3"/>
      <c r="N125" s="3"/>
      <c r="O125" s="3"/>
      <c r="P125" s="3"/>
      <c r="Q125" s="3"/>
      <c r="R125" s="3"/>
      <c r="S125" s="3"/>
      <c r="T125" s="95"/>
      <c r="U125" s="95"/>
    </row>
    <row r="126" spans="3:21" ht="15">
      <c r="C126" s="72"/>
      <c r="D126" s="2"/>
      <c r="J126" s="75"/>
      <c r="K126" s="3"/>
      <c r="L126" s="3"/>
      <c r="M126" s="3"/>
      <c r="N126" s="3"/>
      <c r="O126" s="3"/>
      <c r="P126" s="3"/>
      <c r="Q126" s="3"/>
      <c r="R126" s="3"/>
      <c r="S126" s="3"/>
      <c r="T126" s="95"/>
      <c r="U126" s="95"/>
    </row>
    <row r="127" spans="3:21" ht="15">
      <c r="C127" s="72"/>
      <c r="D127" s="2"/>
      <c r="J127" s="75"/>
      <c r="K127" s="3"/>
      <c r="L127" s="3"/>
      <c r="M127" s="3"/>
      <c r="N127" s="3"/>
      <c r="O127" s="3"/>
      <c r="P127" s="3"/>
      <c r="Q127" s="3"/>
      <c r="R127" s="3"/>
      <c r="S127" s="3"/>
      <c r="T127" s="95"/>
      <c r="U127" s="95"/>
    </row>
    <row r="128" spans="3:21" ht="15">
      <c r="C128" s="72"/>
      <c r="D128" s="2"/>
      <c r="J128" s="75"/>
      <c r="K128" s="3"/>
      <c r="L128" s="3"/>
      <c r="M128" s="3"/>
      <c r="N128" s="3"/>
      <c r="O128" s="3"/>
      <c r="P128" s="3"/>
      <c r="Q128" s="3"/>
      <c r="R128" s="3"/>
      <c r="S128" s="3"/>
      <c r="T128" s="95"/>
      <c r="U128" s="95"/>
    </row>
    <row r="129" spans="3:21" ht="15">
      <c r="C129" s="72"/>
      <c r="D129" s="2"/>
      <c r="J129" s="75"/>
      <c r="K129" s="3"/>
      <c r="L129" s="3"/>
      <c r="M129" s="3"/>
      <c r="N129" s="3"/>
      <c r="O129" s="3"/>
      <c r="P129" s="3"/>
      <c r="Q129" s="3"/>
      <c r="R129" s="3"/>
      <c r="S129" s="3"/>
      <c r="T129" s="95"/>
      <c r="U129" s="95"/>
    </row>
    <row r="130" spans="3:21" ht="15">
      <c r="C130" s="72"/>
      <c r="D130" s="2"/>
      <c r="J130" s="75"/>
      <c r="K130" s="3"/>
      <c r="L130" s="3"/>
      <c r="M130" s="3"/>
      <c r="N130" s="3"/>
      <c r="O130" s="3"/>
      <c r="P130" s="3"/>
      <c r="Q130" s="3"/>
      <c r="R130" s="3"/>
      <c r="S130" s="3"/>
      <c r="T130" s="95"/>
      <c r="U130" s="95"/>
    </row>
    <row r="131" spans="3:21" ht="15">
      <c r="C131" s="72"/>
      <c r="D131" s="2"/>
      <c r="J131" s="75"/>
      <c r="K131" s="3"/>
      <c r="L131" s="3"/>
      <c r="M131" s="3"/>
      <c r="N131" s="3"/>
      <c r="O131" s="3"/>
      <c r="P131" s="3"/>
      <c r="Q131" s="3"/>
      <c r="R131" s="3"/>
      <c r="S131" s="3"/>
      <c r="T131" s="95"/>
      <c r="U131" s="95"/>
    </row>
    <row r="132" spans="3:21" ht="15">
      <c r="C132" s="72"/>
      <c r="D132" s="2"/>
      <c r="J132" s="75"/>
      <c r="K132" s="3"/>
      <c r="L132" s="3"/>
      <c r="M132" s="3"/>
      <c r="N132" s="3"/>
      <c r="O132" s="3"/>
      <c r="P132" s="3"/>
      <c r="Q132" s="3"/>
      <c r="R132" s="3"/>
      <c r="S132" s="3"/>
      <c r="T132" s="95"/>
      <c r="U132" s="95"/>
    </row>
    <row r="133" spans="3:21" ht="15">
      <c r="C133" s="72"/>
      <c r="D133" s="2"/>
      <c r="J133" s="75"/>
      <c r="K133" s="3"/>
      <c r="L133" s="3"/>
      <c r="M133" s="3"/>
      <c r="N133" s="3"/>
      <c r="O133" s="3"/>
      <c r="P133" s="3"/>
      <c r="Q133" s="3"/>
      <c r="R133" s="3"/>
      <c r="S133" s="3"/>
      <c r="T133" s="95"/>
      <c r="U133" s="95"/>
    </row>
    <row r="134" spans="3:21" ht="15">
      <c r="C134" s="72"/>
      <c r="D134" s="2"/>
      <c r="J134" s="75"/>
      <c r="K134" s="3"/>
      <c r="L134" s="3"/>
      <c r="M134" s="3"/>
      <c r="N134" s="3"/>
      <c r="O134" s="3"/>
      <c r="P134" s="3"/>
      <c r="Q134" s="3"/>
      <c r="R134" s="3"/>
      <c r="S134" s="3"/>
      <c r="T134" s="95"/>
      <c r="U134" s="95"/>
    </row>
    <row r="135" spans="3:21" ht="15">
      <c r="C135" s="72"/>
      <c r="D135" s="2"/>
      <c r="J135" s="75"/>
      <c r="K135" s="3"/>
      <c r="L135" s="3"/>
      <c r="M135" s="3"/>
      <c r="N135" s="3"/>
      <c r="O135" s="3"/>
      <c r="P135" s="3"/>
      <c r="Q135" s="3"/>
      <c r="R135" s="3"/>
      <c r="S135" s="3"/>
      <c r="T135" s="95"/>
      <c r="U135" s="95"/>
    </row>
    <row r="136" spans="3:21" ht="15">
      <c r="C136" s="72"/>
      <c r="D136" s="2"/>
      <c r="J136" s="75"/>
      <c r="K136" s="3"/>
      <c r="L136" s="3"/>
      <c r="M136" s="3"/>
      <c r="N136" s="3"/>
      <c r="O136" s="3"/>
      <c r="P136" s="3"/>
      <c r="Q136" s="3"/>
      <c r="R136" s="3"/>
      <c r="S136" s="3"/>
      <c r="T136" s="95"/>
      <c r="U136" s="95"/>
    </row>
    <row r="137" spans="3:21" ht="15">
      <c r="C137" s="72"/>
      <c r="D137" s="2"/>
      <c r="J137" s="75"/>
      <c r="K137" s="3"/>
      <c r="L137" s="3"/>
      <c r="M137" s="3"/>
      <c r="N137" s="3"/>
      <c r="O137" s="3"/>
      <c r="P137" s="3"/>
      <c r="Q137" s="3"/>
      <c r="R137" s="3"/>
      <c r="S137" s="3"/>
      <c r="T137" s="95"/>
      <c r="U137" s="95"/>
    </row>
    <row r="138" spans="3:21" ht="15">
      <c r="C138" s="72"/>
      <c r="D138" s="2"/>
      <c r="J138" s="75"/>
      <c r="K138" s="3"/>
      <c r="L138" s="3"/>
      <c r="M138" s="3"/>
      <c r="N138" s="3"/>
      <c r="O138" s="3"/>
      <c r="P138" s="3"/>
      <c r="Q138" s="3"/>
      <c r="R138" s="3"/>
      <c r="S138" s="3"/>
      <c r="T138" s="95"/>
      <c r="U138" s="95"/>
    </row>
    <row r="139" spans="3:21" ht="15">
      <c r="C139" s="72"/>
      <c r="D139" s="2"/>
      <c r="J139" s="75"/>
      <c r="K139" s="3"/>
      <c r="L139" s="3"/>
      <c r="M139" s="3"/>
      <c r="N139" s="3"/>
      <c r="O139" s="3"/>
      <c r="P139" s="3"/>
      <c r="Q139" s="3"/>
      <c r="R139" s="3"/>
      <c r="S139" s="3"/>
      <c r="T139" s="95"/>
      <c r="U139" s="95"/>
    </row>
    <row r="140" spans="3:21" ht="15">
      <c r="C140" s="72"/>
      <c r="D140" s="2"/>
      <c r="J140" s="75"/>
      <c r="K140" s="3"/>
      <c r="L140" s="3"/>
      <c r="M140" s="3"/>
      <c r="N140" s="3"/>
      <c r="O140" s="3"/>
      <c r="P140" s="3"/>
      <c r="Q140" s="3"/>
      <c r="R140" s="3"/>
      <c r="S140" s="3"/>
      <c r="T140" s="95"/>
      <c r="U140" s="95"/>
    </row>
    <row r="141" spans="3:21" ht="15">
      <c r="C141" s="72"/>
      <c r="D141" s="2"/>
      <c r="J141" s="75"/>
      <c r="K141" s="3"/>
      <c r="L141" s="3"/>
      <c r="M141" s="3"/>
      <c r="N141" s="3"/>
      <c r="O141" s="3"/>
      <c r="P141" s="3"/>
      <c r="Q141" s="3"/>
      <c r="R141" s="3"/>
      <c r="S141" s="3"/>
      <c r="T141" s="95"/>
      <c r="U141" s="95"/>
    </row>
    <row r="142" spans="3:21" ht="15">
      <c r="C142" s="72"/>
      <c r="D142" s="2"/>
      <c r="J142" s="75"/>
      <c r="K142" s="3"/>
      <c r="L142" s="3"/>
      <c r="M142" s="3"/>
      <c r="N142" s="3"/>
      <c r="O142" s="3"/>
      <c r="P142" s="3"/>
      <c r="Q142" s="3"/>
      <c r="R142" s="3"/>
      <c r="S142" s="3"/>
      <c r="T142" s="95"/>
      <c r="U142" s="95"/>
    </row>
    <row r="143" spans="3:21" ht="15">
      <c r="C143" s="72"/>
      <c r="D143" s="2"/>
      <c r="J143" s="75"/>
      <c r="K143" s="3"/>
      <c r="L143" s="3"/>
      <c r="M143" s="3"/>
      <c r="N143" s="3"/>
      <c r="O143" s="3"/>
      <c r="P143" s="3"/>
      <c r="Q143" s="3"/>
      <c r="R143" s="3"/>
      <c r="S143" s="3"/>
      <c r="T143" s="95"/>
      <c r="U143" s="95"/>
    </row>
    <row r="144" spans="3:21" ht="15">
      <c r="C144" s="72"/>
      <c r="D144" s="2"/>
      <c r="J144" s="75"/>
      <c r="K144" s="3"/>
      <c r="L144" s="3"/>
      <c r="M144" s="3"/>
      <c r="N144" s="3"/>
      <c r="O144" s="3"/>
      <c r="P144" s="3"/>
      <c r="Q144" s="3"/>
      <c r="R144" s="3"/>
      <c r="S144" s="3"/>
      <c r="T144" s="95"/>
      <c r="U144" s="95"/>
    </row>
    <row r="145" spans="3:21" ht="15">
      <c r="C145" s="72"/>
      <c r="D145" s="2"/>
      <c r="J145" s="75"/>
      <c r="K145" s="3"/>
      <c r="L145" s="3"/>
      <c r="M145" s="3"/>
      <c r="N145" s="3"/>
      <c r="O145" s="3"/>
      <c r="P145" s="3"/>
      <c r="Q145" s="3"/>
      <c r="R145" s="3"/>
      <c r="S145" s="3"/>
      <c r="T145" s="95"/>
      <c r="U145" s="95"/>
    </row>
    <row r="146" spans="3:21" ht="15">
      <c r="C146" s="72"/>
      <c r="D146" s="2"/>
      <c r="J146" s="75"/>
      <c r="K146" s="3"/>
      <c r="L146" s="3"/>
      <c r="M146" s="3"/>
      <c r="N146" s="3"/>
      <c r="O146" s="3"/>
      <c r="P146" s="3"/>
      <c r="Q146" s="3"/>
      <c r="R146" s="3"/>
      <c r="S146" s="3"/>
      <c r="T146" s="95"/>
      <c r="U146" s="95"/>
    </row>
    <row r="147" spans="3:21" ht="15">
      <c r="C147" s="72"/>
      <c r="D147" s="2"/>
      <c r="J147" s="75"/>
      <c r="K147" s="3"/>
      <c r="L147" s="3"/>
      <c r="M147" s="3"/>
      <c r="N147" s="3"/>
      <c r="O147" s="3"/>
      <c r="P147" s="3"/>
      <c r="Q147" s="3"/>
      <c r="R147" s="3"/>
      <c r="S147" s="3"/>
      <c r="T147" s="95"/>
      <c r="U147" s="95"/>
    </row>
    <row r="148" spans="3:21" ht="15">
      <c r="C148" s="72"/>
      <c r="D148" s="2"/>
      <c r="J148" s="75"/>
      <c r="K148" s="3"/>
      <c r="L148" s="3"/>
      <c r="M148" s="3"/>
      <c r="N148" s="3"/>
      <c r="O148" s="3"/>
      <c r="P148" s="3"/>
      <c r="Q148" s="3"/>
      <c r="R148" s="3"/>
      <c r="S148" s="3"/>
      <c r="T148" s="95"/>
      <c r="U148" s="95"/>
    </row>
    <row r="149" spans="3:21" ht="15">
      <c r="C149" s="72"/>
      <c r="D149" s="2"/>
      <c r="J149" s="75"/>
      <c r="K149" s="3"/>
      <c r="L149" s="3"/>
      <c r="M149" s="3"/>
      <c r="N149" s="3"/>
      <c r="O149" s="3"/>
      <c r="P149" s="3"/>
      <c r="Q149" s="3"/>
      <c r="R149" s="3"/>
      <c r="S149" s="3"/>
      <c r="T149" s="95"/>
      <c r="U149" s="95"/>
    </row>
    <row r="150" spans="3:21" ht="15">
      <c r="C150" s="72"/>
      <c r="D150" s="2"/>
      <c r="J150" s="75"/>
      <c r="K150" s="3"/>
      <c r="L150" s="3"/>
      <c r="M150" s="3"/>
      <c r="N150" s="3"/>
      <c r="O150" s="3"/>
      <c r="P150" s="3"/>
      <c r="Q150" s="3"/>
      <c r="R150" s="3"/>
      <c r="S150" s="3"/>
      <c r="T150" s="95"/>
      <c r="U150" s="95"/>
    </row>
    <row r="151" spans="3:21" ht="15">
      <c r="C151" s="72"/>
      <c r="D151" s="2"/>
      <c r="J151" s="75"/>
      <c r="K151" s="3"/>
      <c r="L151" s="3"/>
      <c r="M151" s="3"/>
      <c r="N151" s="3"/>
      <c r="O151" s="3"/>
      <c r="P151" s="3"/>
      <c r="Q151" s="3"/>
      <c r="R151" s="3"/>
      <c r="S151" s="3"/>
      <c r="T151" s="95"/>
      <c r="U151" s="95"/>
    </row>
    <row r="152" spans="3:21" ht="15">
      <c r="C152" s="72"/>
      <c r="D152" s="2"/>
      <c r="J152" s="75"/>
      <c r="K152" s="3"/>
      <c r="L152" s="3"/>
      <c r="M152" s="3"/>
      <c r="N152" s="3"/>
      <c r="O152" s="3"/>
      <c r="P152" s="3"/>
      <c r="Q152" s="3"/>
      <c r="R152" s="3"/>
      <c r="S152" s="3"/>
      <c r="T152" s="95"/>
      <c r="U152" s="95"/>
    </row>
    <row r="153" spans="3:21" ht="15">
      <c r="C153" s="72"/>
      <c r="D153" s="2"/>
      <c r="J153" s="75"/>
      <c r="K153" s="3"/>
      <c r="L153" s="3"/>
      <c r="M153" s="3"/>
      <c r="N153" s="3"/>
      <c r="O153" s="3"/>
      <c r="P153" s="3"/>
      <c r="Q153" s="3"/>
      <c r="R153" s="3"/>
      <c r="S153" s="3"/>
      <c r="T153" s="95"/>
      <c r="U153" s="95"/>
    </row>
    <row r="154" spans="3:21" ht="15">
      <c r="C154" s="72"/>
      <c r="D154" s="2"/>
      <c r="J154" s="75"/>
      <c r="K154" s="3"/>
      <c r="L154" s="3"/>
      <c r="M154" s="3"/>
      <c r="N154" s="3"/>
      <c r="O154" s="3"/>
      <c r="P154" s="3"/>
      <c r="Q154" s="3"/>
      <c r="R154" s="3"/>
      <c r="S154" s="3"/>
      <c r="T154" s="95"/>
      <c r="U154" s="95"/>
    </row>
    <row r="155" spans="3:21" ht="15">
      <c r="C155" s="72"/>
      <c r="D155" s="2"/>
      <c r="J155" s="75"/>
      <c r="K155" s="3"/>
      <c r="L155" s="3"/>
      <c r="M155" s="3"/>
      <c r="N155" s="3"/>
      <c r="O155" s="3"/>
      <c r="P155" s="3"/>
      <c r="Q155" s="3"/>
      <c r="R155" s="3"/>
      <c r="S155" s="3"/>
      <c r="T155" s="95"/>
      <c r="U155" s="95"/>
    </row>
    <row r="156" spans="3:21" ht="15">
      <c r="C156" s="72"/>
      <c r="D156" s="2"/>
      <c r="J156" s="75"/>
      <c r="K156" s="3"/>
      <c r="L156" s="3"/>
      <c r="M156" s="3"/>
      <c r="N156" s="3"/>
      <c r="O156" s="3"/>
      <c r="P156" s="3"/>
      <c r="Q156" s="3"/>
      <c r="R156" s="3"/>
      <c r="S156" s="3"/>
      <c r="T156" s="95"/>
      <c r="U156" s="95"/>
    </row>
    <row r="157" spans="3:21" ht="15">
      <c r="C157" s="72"/>
      <c r="D157" s="2"/>
      <c r="J157" s="75"/>
      <c r="K157" s="3"/>
      <c r="L157" s="3"/>
      <c r="M157" s="3"/>
      <c r="N157" s="3"/>
      <c r="O157" s="3"/>
      <c r="P157" s="3"/>
      <c r="Q157" s="3"/>
      <c r="R157" s="3"/>
      <c r="S157" s="3"/>
      <c r="T157" s="95"/>
      <c r="U157" s="95"/>
    </row>
    <row r="158" spans="3:21" ht="15">
      <c r="C158" s="72"/>
      <c r="D158" s="2"/>
      <c r="J158" s="75"/>
      <c r="K158" s="3"/>
      <c r="L158" s="3"/>
      <c r="M158" s="3"/>
      <c r="N158" s="3"/>
      <c r="O158" s="3"/>
      <c r="P158" s="3"/>
      <c r="Q158" s="3"/>
      <c r="R158" s="3"/>
      <c r="S158" s="3"/>
      <c r="T158" s="95"/>
      <c r="U158" s="95"/>
    </row>
    <row r="159" spans="3:21" ht="15">
      <c r="C159" s="72"/>
      <c r="D159" s="2"/>
      <c r="J159" s="75"/>
      <c r="K159" s="3"/>
      <c r="L159" s="3"/>
      <c r="M159" s="3"/>
      <c r="N159" s="3"/>
      <c r="O159" s="3"/>
      <c r="P159" s="3"/>
      <c r="Q159" s="3"/>
      <c r="R159" s="3"/>
      <c r="S159" s="3"/>
      <c r="T159" s="95"/>
      <c r="U159" s="95"/>
    </row>
    <row r="160" spans="3:21" ht="15">
      <c r="C160" s="72"/>
      <c r="D160" s="2"/>
      <c r="J160" s="75"/>
      <c r="K160" s="3"/>
      <c r="L160" s="3"/>
      <c r="M160" s="3"/>
      <c r="N160" s="3"/>
      <c r="O160" s="3"/>
      <c r="P160" s="3"/>
      <c r="Q160" s="3"/>
      <c r="R160" s="3"/>
      <c r="S160" s="3"/>
      <c r="T160" s="95"/>
      <c r="U160" s="95"/>
    </row>
    <row r="161" spans="3:21" ht="15">
      <c r="C161" s="72"/>
      <c r="D161" s="2"/>
      <c r="J161" s="75"/>
      <c r="K161" s="3"/>
      <c r="L161" s="3"/>
      <c r="M161" s="3"/>
      <c r="N161" s="3"/>
      <c r="O161" s="3"/>
      <c r="P161" s="3"/>
      <c r="Q161" s="3"/>
      <c r="R161" s="3"/>
      <c r="S161" s="3"/>
      <c r="T161" s="95"/>
      <c r="U161" s="95"/>
    </row>
    <row r="162" spans="3:21" ht="15">
      <c r="C162" s="72"/>
      <c r="D162" s="2"/>
      <c r="J162" s="75"/>
      <c r="K162" s="3"/>
      <c r="L162" s="3"/>
      <c r="M162" s="3"/>
      <c r="N162" s="3"/>
      <c r="O162" s="3"/>
      <c r="P162" s="3"/>
      <c r="Q162" s="3"/>
      <c r="R162" s="3"/>
      <c r="S162" s="3"/>
      <c r="T162" s="95"/>
      <c r="U162" s="95"/>
    </row>
    <row r="163" spans="3:21" ht="15">
      <c r="C163" s="72"/>
      <c r="D163" s="2"/>
      <c r="J163" s="75"/>
      <c r="K163" s="3"/>
      <c r="L163" s="3"/>
      <c r="M163" s="3"/>
      <c r="N163" s="3"/>
      <c r="O163" s="3"/>
      <c r="P163" s="3"/>
      <c r="Q163" s="3"/>
      <c r="R163" s="3"/>
      <c r="S163" s="3"/>
      <c r="T163" s="95"/>
      <c r="U163" s="95"/>
    </row>
    <row r="164" spans="3:21" ht="15">
      <c r="C164" s="72"/>
      <c r="D164" s="2"/>
      <c r="J164" s="75"/>
      <c r="K164" s="3"/>
      <c r="L164" s="3"/>
      <c r="M164" s="3"/>
      <c r="N164" s="3"/>
      <c r="O164" s="3"/>
      <c r="P164" s="3"/>
      <c r="Q164" s="3"/>
      <c r="R164" s="3"/>
      <c r="S164" s="3"/>
      <c r="T164" s="95"/>
      <c r="U164" s="95"/>
    </row>
    <row r="165" spans="3:21" ht="15">
      <c r="C165" s="72"/>
      <c r="D165" s="2"/>
      <c r="J165" s="75"/>
      <c r="K165" s="3"/>
      <c r="L165" s="3"/>
      <c r="M165" s="3"/>
      <c r="N165" s="3"/>
      <c r="O165" s="3"/>
      <c r="P165" s="3"/>
      <c r="Q165" s="3"/>
      <c r="R165" s="3"/>
      <c r="S165" s="3"/>
      <c r="T165" s="95"/>
      <c r="U165" s="95"/>
    </row>
    <row r="166" spans="3:21" ht="15">
      <c r="C166" s="72"/>
      <c r="D166" s="2"/>
      <c r="J166" s="75"/>
      <c r="K166" s="3"/>
      <c r="L166" s="3"/>
      <c r="M166" s="3"/>
      <c r="N166" s="3"/>
      <c r="O166" s="3"/>
      <c r="P166" s="3"/>
      <c r="Q166" s="3"/>
      <c r="R166" s="3"/>
      <c r="S166" s="3"/>
      <c r="T166" s="95"/>
      <c r="U166" s="95"/>
    </row>
    <row r="167" spans="3:21" ht="15">
      <c r="C167" s="72"/>
      <c r="D167" s="2"/>
      <c r="J167" s="75"/>
      <c r="K167" s="3"/>
      <c r="L167" s="3"/>
      <c r="M167" s="3"/>
      <c r="N167" s="3"/>
      <c r="O167" s="3"/>
      <c r="P167" s="3"/>
      <c r="Q167" s="3"/>
      <c r="R167" s="3"/>
      <c r="S167" s="3"/>
      <c r="T167" s="95"/>
      <c r="U167" s="95"/>
    </row>
    <row r="168" spans="3:21" ht="15">
      <c r="C168" s="72"/>
      <c r="D168" s="2"/>
      <c r="J168" s="75"/>
      <c r="K168" s="3"/>
      <c r="L168" s="3"/>
      <c r="M168" s="3"/>
      <c r="N168" s="3"/>
      <c r="O168" s="3"/>
      <c r="P168" s="3"/>
      <c r="Q168" s="3"/>
      <c r="R168" s="3"/>
      <c r="S168" s="3"/>
      <c r="T168" s="95"/>
      <c r="U168" s="95"/>
    </row>
    <row r="169" spans="3:21" ht="15">
      <c r="C169" s="72"/>
      <c r="D169" s="2"/>
      <c r="J169" s="75"/>
      <c r="K169" s="3"/>
      <c r="L169" s="3"/>
      <c r="M169" s="3"/>
      <c r="N169" s="3"/>
      <c r="O169" s="3"/>
      <c r="P169" s="3"/>
      <c r="Q169" s="3"/>
      <c r="R169" s="3"/>
      <c r="S169" s="3"/>
      <c r="T169" s="95"/>
      <c r="U169" s="95"/>
    </row>
    <row r="170" spans="3:21" ht="15">
      <c r="C170" s="72"/>
      <c r="D170" s="2"/>
      <c r="J170" s="75"/>
      <c r="K170" s="3"/>
      <c r="L170" s="3"/>
      <c r="M170" s="3"/>
      <c r="N170" s="3"/>
      <c r="O170" s="3"/>
      <c r="P170" s="3"/>
      <c r="Q170" s="3"/>
      <c r="R170" s="3"/>
      <c r="S170" s="3"/>
      <c r="T170" s="95"/>
      <c r="U170" s="95"/>
    </row>
    <row r="171" spans="3:19" ht="15">
      <c r="C171" s="72"/>
      <c r="D171" s="2"/>
      <c r="J171" s="75"/>
      <c r="K171" s="3"/>
      <c r="L171" s="3"/>
      <c r="M171" s="3"/>
      <c r="N171" s="3"/>
      <c r="O171" s="3"/>
      <c r="P171" s="3"/>
      <c r="Q171" s="3"/>
      <c r="R171" s="3"/>
      <c r="S171" s="3"/>
    </row>
    <row r="172" spans="3:19" ht="15">
      <c r="C172" s="72"/>
      <c r="D172" s="2"/>
      <c r="J172" s="75"/>
      <c r="K172" s="3"/>
      <c r="L172" s="3"/>
      <c r="M172" s="3"/>
      <c r="N172" s="3"/>
      <c r="O172" s="3"/>
      <c r="P172" s="3"/>
      <c r="Q172" s="3"/>
      <c r="R172" s="3"/>
      <c r="S172" s="3"/>
    </row>
    <row r="173" spans="3:19" ht="15">
      <c r="C173" s="72"/>
      <c r="D173" s="2"/>
      <c r="J173" s="75"/>
      <c r="K173" s="3"/>
      <c r="L173" s="3"/>
      <c r="M173" s="3"/>
      <c r="N173" s="3"/>
      <c r="O173" s="3"/>
      <c r="P173" s="3"/>
      <c r="Q173" s="3"/>
      <c r="R173" s="3"/>
      <c r="S173" s="3"/>
    </row>
    <row r="174" spans="3:19" ht="15">
      <c r="C174" s="72"/>
      <c r="D174" s="2"/>
      <c r="J174" s="75"/>
      <c r="K174" s="3"/>
      <c r="L174" s="3"/>
      <c r="M174" s="3"/>
      <c r="N174" s="3"/>
      <c r="O174" s="3"/>
      <c r="P174" s="3"/>
      <c r="Q174" s="3"/>
      <c r="R174" s="3"/>
      <c r="S174" s="3"/>
    </row>
    <row r="175" spans="3:19" ht="15">
      <c r="C175" s="72"/>
      <c r="D175" s="2"/>
      <c r="J175" s="75"/>
      <c r="K175" s="3"/>
      <c r="L175" s="3"/>
      <c r="M175" s="3"/>
      <c r="N175" s="3"/>
      <c r="O175" s="3"/>
      <c r="P175" s="3"/>
      <c r="Q175" s="3"/>
      <c r="R175" s="3"/>
      <c r="S175" s="3"/>
    </row>
    <row r="176" spans="3:19" ht="15">
      <c r="C176" s="72"/>
      <c r="D176" s="2"/>
      <c r="J176" s="75"/>
      <c r="K176" s="3"/>
      <c r="L176" s="3"/>
      <c r="M176" s="3"/>
      <c r="N176" s="3"/>
      <c r="O176" s="3"/>
      <c r="P176" s="3"/>
      <c r="Q176" s="3"/>
      <c r="R176" s="3"/>
      <c r="S176" s="3"/>
    </row>
    <row r="177" spans="3:21" ht="15">
      <c r="C177" s="72"/>
      <c r="D177" s="2"/>
      <c r="J177" s="75"/>
      <c r="K177" s="3"/>
      <c r="L177" s="3"/>
      <c r="M177" s="3"/>
      <c r="N177" s="3"/>
      <c r="O177" s="3"/>
      <c r="P177" s="3"/>
      <c r="Q177" s="3"/>
      <c r="R177" s="3"/>
      <c r="S177" s="3"/>
      <c r="T177" s="95"/>
      <c r="U177" s="95"/>
    </row>
    <row r="178" spans="3:21" ht="15">
      <c r="C178" s="72"/>
      <c r="D178" s="2"/>
      <c r="J178" s="75"/>
      <c r="K178" s="3"/>
      <c r="L178" s="3"/>
      <c r="M178" s="3"/>
      <c r="N178" s="3"/>
      <c r="O178" s="3"/>
      <c r="P178" s="3"/>
      <c r="Q178" s="3"/>
      <c r="R178" s="3"/>
      <c r="S178" s="3"/>
      <c r="T178" s="95"/>
      <c r="U178" s="95"/>
    </row>
    <row r="179" spans="3:21" ht="15">
      <c r="C179" s="72"/>
      <c r="D179" s="2"/>
      <c r="J179" s="75"/>
      <c r="K179" s="3"/>
      <c r="L179" s="3"/>
      <c r="M179" s="3"/>
      <c r="N179" s="3"/>
      <c r="O179" s="3"/>
      <c r="P179" s="3"/>
      <c r="Q179" s="3"/>
      <c r="R179" s="3"/>
      <c r="S179" s="3"/>
      <c r="T179" s="95"/>
      <c r="U179" s="95"/>
    </row>
    <row r="180" spans="3:21" ht="15">
      <c r="C180" s="72"/>
      <c r="D180" s="2"/>
      <c r="J180" s="75"/>
      <c r="K180" s="3"/>
      <c r="L180" s="3"/>
      <c r="M180" s="3"/>
      <c r="N180" s="3"/>
      <c r="O180" s="3"/>
      <c r="P180" s="3"/>
      <c r="Q180" s="3"/>
      <c r="R180" s="3"/>
      <c r="S180" s="3"/>
      <c r="T180" s="95"/>
      <c r="U180" s="95"/>
    </row>
    <row r="181" spans="3:21" ht="15">
      <c r="C181" s="72"/>
      <c r="D181" s="2"/>
      <c r="J181" s="75"/>
      <c r="K181" s="3"/>
      <c r="L181" s="3"/>
      <c r="M181" s="3"/>
      <c r="N181" s="3"/>
      <c r="O181" s="3"/>
      <c r="P181" s="3"/>
      <c r="Q181" s="3"/>
      <c r="R181" s="3"/>
      <c r="S181" s="3"/>
      <c r="T181" s="95"/>
      <c r="U181" s="95"/>
    </row>
    <row r="182" spans="3:21" ht="15">
      <c r="C182" s="72"/>
      <c r="D182" s="2"/>
      <c r="J182" s="75"/>
      <c r="K182" s="3"/>
      <c r="L182" s="3"/>
      <c r="M182" s="3"/>
      <c r="N182" s="3"/>
      <c r="O182" s="3"/>
      <c r="P182" s="3"/>
      <c r="Q182" s="3"/>
      <c r="R182" s="3"/>
      <c r="S182" s="3"/>
      <c r="T182" s="95"/>
      <c r="U182" s="95"/>
    </row>
    <row r="183" spans="3:21" ht="15">
      <c r="C183" s="72"/>
      <c r="D183" s="2"/>
      <c r="J183" s="75"/>
      <c r="K183" s="3"/>
      <c r="L183" s="3"/>
      <c r="M183" s="3"/>
      <c r="N183" s="3"/>
      <c r="O183" s="3"/>
      <c r="P183" s="3"/>
      <c r="Q183" s="3"/>
      <c r="R183" s="3"/>
      <c r="S183" s="3"/>
      <c r="T183" s="95"/>
      <c r="U183" s="95"/>
    </row>
    <row r="184" spans="3:21" ht="15">
      <c r="C184" s="73"/>
      <c r="D184" s="2"/>
      <c r="J184" s="75"/>
      <c r="K184" s="3"/>
      <c r="L184" s="3"/>
      <c r="M184" s="3"/>
      <c r="N184" s="3"/>
      <c r="O184" s="3"/>
      <c r="P184" s="3"/>
      <c r="Q184" s="3"/>
      <c r="R184" s="3"/>
      <c r="S184" s="3"/>
      <c r="T184" s="95"/>
      <c r="U184" s="95"/>
    </row>
    <row r="185" spans="3:21" ht="15">
      <c r="C185" s="72"/>
      <c r="D185" s="2"/>
      <c r="J185" s="75"/>
      <c r="K185" s="3"/>
      <c r="L185" s="3"/>
      <c r="M185" s="3"/>
      <c r="N185" s="3"/>
      <c r="O185" s="3"/>
      <c r="P185" s="3"/>
      <c r="Q185" s="3"/>
      <c r="R185" s="3"/>
      <c r="S185" s="3"/>
      <c r="T185" s="95"/>
      <c r="U185" s="95"/>
    </row>
    <row r="186" spans="3:21" ht="15">
      <c r="C186" s="72"/>
      <c r="D186" s="2"/>
      <c r="J186" s="75"/>
      <c r="K186" s="3"/>
      <c r="L186" s="3"/>
      <c r="M186" s="3"/>
      <c r="N186" s="3"/>
      <c r="O186" s="3"/>
      <c r="P186" s="3"/>
      <c r="Q186" s="3"/>
      <c r="R186" s="3"/>
      <c r="S186" s="3"/>
      <c r="T186" s="95"/>
      <c r="U186" s="95"/>
    </row>
    <row r="187" spans="3:21" ht="15">
      <c r="C187" s="72"/>
      <c r="D187" s="2"/>
      <c r="J187" s="75"/>
      <c r="K187" s="3"/>
      <c r="L187" s="3"/>
      <c r="M187" s="3"/>
      <c r="N187" s="3"/>
      <c r="O187" s="3"/>
      <c r="P187" s="3"/>
      <c r="Q187" s="3"/>
      <c r="R187" s="3"/>
      <c r="S187" s="3"/>
      <c r="T187" s="95"/>
      <c r="U187" s="95"/>
    </row>
    <row r="188" spans="3:21" ht="15">
      <c r="C188" s="72"/>
      <c r="D188" s="2"/>
      <c r="J188" s="75"/>
      <c r="K188" s="3"/>
      <c r="L188" s="3"/>
      <c r="M188" s="3"/>
      <c r="N188" s="3"/>
      <c r="O188" s="3"/>
      <c r="P188" s="3"/>
      <c r="Q188" s="3"/>
      <c r="R188" s="3"/>
      <c r="S188" s="3"/>
      <c r="T188" s="95"/>
      <c r="U188" s="95"/>
    </row>
    <row r="189" spans="3:21" ht="15">
      <c r="C189" s="72"/>
      <c r="D189" s="2"/>
      <c r="J189" s="75"/>
      <c r="K189" s="3"/>
      <c r="L189" s="3"/>
      <c r="M189" s="3"/>
      <c r="N189" s="3"/>
      <c r="O189" s="3"/>
      <c r="P189" s="3"/>
      <c r="Q189" s="3"/>
      <c r="R189" s="3"/>
      <c r="S189" s="3"/>
      <c r="T189" s="95"/>
      <c r="U189" s="95"/>
    </row>
    <row r="190" spans="3:21" ht="15">
      <c r="C190" s="72"/>
      <c r="D190" s="2"/>
      <c r="J190" s="75"/>
      <c r="K190" s="3"/>
      <c r="L190" s="3"/>
      <c r="M190" s="3"/>
      <c r="N190" s="3"/>
      <c r="O190" s="3"/>
      <c r="P190" s="3"/>
      <c r="Q190" s="3"/>
      <c r="R190" s="3"/>
      <c r="S190" s="3"/>
      <c r="T190" s="95"/>
      <c r="U190" s="95"/>
    </row>
    <row r="191" spans="3:21" ht="15">
      <c r="C191" s="72"/>
      <c r="D191" s="2"/>
      <c r="J191" s="75"/>
      <c r="K191" s="3"/>
      <c r="L191" s="3"/>
      <c r="M191" s="3"/>
      <c r="N191" s="3"/>
      <c r="O191" s="3"/>
      <c r="P191" s="3"/>
      <c r="Q191" s="3"/>
      <c r="R191" s="3"/>
      <c r="S191" s="3"/>
      <c r="T191" s="95"/>
      <c r="U191" s="95"/>
    </row>
    <row r="192" ht="15">
      <c r="K192" s="7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0"/>
  <sheetViews>
    <sheetView showZeros="0" zoomScale="66" zoomScaleNormal="66" zoomScalePageLayoutView="52" workbookViewId="0" topLeftCell="A1">
      <selection activeCell="E15" sqref="E15"/>
    </sheetView>
  </sheetViews>
  <sheetFormatPr defaultColWidth="9.140625" defaultRowHeight="15"/>
  <cols>
    <col min="1" max="1" width="3.7109375" style="0" customWidth="1"/>
    <col min="2" max="2" width="6.00390625" style="0" customWidth="1"/>
    <col min="3" max="3" width="27.140625" style="0" customWidth="1"/>
    <col min="4" max="4" width="13.421875" style="0" hidden="1" customWidth="1"/>
    <col min="5" max="8" width="12.7109375" style="0" customWidth="1"/>
    <col min="9" max="9" width="12.7109375" style="81" customWidth="1"/>
    <col min="10" max="10" width="3.140625" style="0" customWidth="1"/>
    <col min="11" max="12" width="12.7109375" style="0" customWidth="1"/>
    <col min="13" max="13" width="12.7109375" style="81" customWidth="1"/>
    <col min="14" max="14" width="12.7109375" style="0" customWidth="1"/>
    <col min="15" max="15" width="12.7109375" style="81" customWidth="1"/>
    <col min="16" max="16" width="3.140625" style="0" customWidth="1"/>
    <col min="17" max="18" width="12.7109375" style="0" customWidth="1"/>
    <col min="19" max="19" width="12.7109375" style="81" customWidth="1"/>
    <col min="20" max="20" width="12.7109375" style="0" customWidth="1"/>
    <col min="21" max="21" width="12.7109375" style="81" customWidth="1"/>
  </cols>
  <sheetData>
    <row r="1" spans="1:21" ht="15">
      <c r="A1" s="55"/>
      <c r="B1" s="56"/>
      <c r="C1" s="8"/>
      <c r="D1" s="8"/>
      <c r="E1" s="8"/>
      <c r="F1" s="8"/>
      <c r="G1" s="8"/>
      <c r="H1" s="8"/>
      <c r="I1" s="80"/>
      <c r="J1" s="24"/>
      <c r="K1" s="8"/>
      <c r="L1" s="8"/>
      <c r="M1" s="80"/>
      <c r="N1" s="8"/>
      <c r="O1" s="80"/>
      <c r="P1" s="24"/>
      <c r="Q1" s="8"/>
      <c r="R1" s="8"/>
      <c r="S1" s="80"/>
      <c r="T1" s="8"/>
      <c r="U1" s="80"/>
    </row>
    <row r="2" spans="1:21" ht="15.75" thickBot="1">
      <c r="A2" s="55"/>
      <c r="B2" s="56"/>
      <c r="C2" s="8"/>
      <c r="D2" s="8"/>
      <c r="E2" s="54"/>
      <c r="F2" s="8"/>
      <c r="G2" s="8"/>
      <c r="H2" s="8"/>
      <c r="I2" s="80"/>
      <c r="J2" s="24"/>
      <c r="K2" s="8"/>
      <c r="L2" s="8"/>
      <c r="M2" s="80"/>
      <c r="N2" s="8"/>
      <c r="O2" s="80"/>
      <c r="P2" s="24"/>
      <c r="Q2" s="8"/>
      <c r="R2" s="8"/>
      <c r="S2" s="80"/>
      <c r="T2" s="8"/>
      <c r="U2" s="80"/>
    </row>
    <row r="3" spans="1:23" ht="24.75" customHeight="1" thickTop="1">
      <c r="A3" s="55"/>
      <c r="B3" s="56"/>
      <c r="C3" s="53" t="s">
        <v>61</v>
      </c>
      <c r="D3" s="53" t="s">
        <v>57</v>
      </c>
      <c r="E3" s="53"/>
      <c r="F3" s="53"/>
      <c r="G3" s="53"/>
      <c r="H3" s="9"/>
      <c r="I3" s="82"/>
      <c r="J3" s="9"/>
      <c r="K3" s="9"/>
      <c r="L3" s="9"/>
      <c r="M3" s="82"/>
      <c r="N3" s="9"/>
      <c r="O3" s="82"/>
      <c r="P3" s="9"/>
      <c r="Q3" s="9"/>
      <c r="R3" s="9"/>
      <c r="S3" s="84"/>
      <c r="T3" s="9"/>
      <c r="U3" s="82"/>
      <c r="V3" s="4"/>
      <c r="W3" s="4"/>
    </row>
    <row r="4" spans="1:23" ht="20.25">
      <c r="A4" s="55"/>
      <c r="B4" s="57"/>
      <c r="C4" s="10" t="s">
        <v>58</v>
      </c>
      <c r="D4" s="11"/>
      <c r="E4" s="12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  <c r="U4" s="12"/>
      <c r="V4" s="4"/>
      <c r="W4" s="4"/>
    </row>
    <row r="5" spans="1:23" ht="15.75">
      <c r="A5" s="55"/>
      <c r="B5" s="57"/>
      <c r="C5" s="86" t="str">
        <f>CONCATENATE("For Period 1 April 2007 to ",T5)</f>
        <v>For Period 1 April 2007 to Current Month - May 2008</v>
      </c>
      <c r="D5" s="12"/>
      <c r="E5" s="12"/>
      <c r="F5" s="12"/>
      <c r="H5" s="86"/>
      <c r="I5" s="12"/>
      <c r="J5" s="12"/>
      <c r="K5" s="12"/>
      <c r="L5" s="12"/>
      <c r="O5" s="12"/>
      <c r="P5" s="12"/>
      <c r="Q5" s="12"/>
      <c r="R5" s="12"/>
      <c r="S5" s="92"/>
      <c r="T5" s="93" t="str">
        <f>CONCATENATE("Current Month - ",TEXT(Data!$H$1,"mmmm yyyy"))</f>
        <v>Current Month - May 2008</v>
      </c>
      <c r="U5" s="12"/>
      <c r="V5" s="4"/>
      <c r="W5" s="4"/>
    </row>
    <row r="6" spans="1:23" ht="15.75" thickBot="1">
      <c r="A6" s="55"/>
      <c r="B6" s="58"/>
      <c r="C6" s="14" t="s">
        <v>14</v>
      </c>
      <c r="D6" s="15">
        <v>39539</v>
      </c>
      <c r="E6" s="15"/>
      <c r="F6" s="15"/>
      <c r="G6" s="15"/>
      <c r="H6" s="15"/>
      <c r="I6" s="83"/>
      <c r="J6" s="15"/>
      <c r="K6" s="15"/>
      <c r="L6" s="15"/>
      <c r="M6" s="83"/>
      <c r="N6" s="15"/>
      <c r="O6" s="83"/>
      <c r="P6" s="15"/>
      <c r="Q6" s="15"/>
      <c r="R6" s="15"/>
      <c r="S6" s="83"/>
      <c r="T6" s="15"/>
      <c r="U6" s="83"/>
      <c r="V6" s="4"/>
      <c r="W6" s="4"/>
    </row>
    <row r="7" spans="1:23" ht="15.75" thickTop="1">
      <c r="A7" s="55"/>
      <c r="B7" s="59"/>
      <c r="C7" s="21"/>
      <c r="D7" s="28"/>
      <c r="E7" s="28"/>
      <c r="F7" s="28"/>
      <c r="G7" s="28"/>
      <c r="H7" s="28"/>
      <c r="I7" s="77"/>
      <c r="J7" s="28"/>
      <c r="K7" s="28"/>
      <c r="L7" s="28"/>
      <c r="M7" s="77"/>
      <c r="N7" s="28"/>
      <c r="O7" s="77"/>
      <c r="P7" s="28"/>
      <c r="Q7" s="28"/>
      <c r="R7" s="28"/>
      <c r="S7" s="77"/>
      <c r="T7" s="28"/>
      <c r="U7" s="77"/>
      <c r="V7" s="4"/>
      <c r="W7" s="4"/>
    </row>
    <row r="8" spans="1:23" s="27" customFormat="1" ht="15">
      <c r="A8" s="60"/>
      <c r="B8" s="61"/>
      <c r="C8" s="26"/>
      <c r="D8" s="29"/>
      <c r="E8" s="29" t="str">
        <f>TEXT(Data!$H$1,"mmmm yyyy")</f>
        <v>May 2008</v>
      </c>
      <c r="F8" s="29"/>
      <c r="G8" s="76"/>
      <c r="H8" s="29"/>
      <c r="I8" s="76"/>
      <c r="J8" s="29"/>
      <c r="K8" s="61" t="s">
        <v>34</v>
      </c>
      <c r="L8" s="29"/>
      <c r="M8" s="76"/>
      <c r="N8" s="29"/>
      <c r="O8" s="76"/>
      <c r="P8" s="29"/>
      <c r="Q8" s="29" t="s">
        <v>35</v>
      </c>
      <c r="R8" s="29"/>
      <c r="S8" s="76"/>
      <c r="T8" s="29"/>
      <c r="U8" s="76"/>
      <c r="V8" s="4"/>
      <c r="W8" s="4"/>
    </row>
    <row r="9" spans="1:23" ht="15">
      <c r="A9" s="55"/>
      <c r="B9" s="59"/>
      <c r="C9" s="21"/>
      <c r="D9" s="28"/>
      <c r="E9" s="28"/>
      <c r="F9" s="28"/>
      <c r="G9" s="77"/>
      <c r="H9" s="28"/>
      <c r="I9" s="77"/>
      <c r="J9" s="28"/>
      <c r="K9" s="28"/>
      <c r="L9" s="28"/>
      <c r="M9" s="77"/>
      <c r="N9" s="28"/>
      <c r="O9" s="77"/>
      <c r="P9" s="28"/>
      <c r="Q9" s="28"/>
      <c r="R9" s="28"/>
      <c r="S9" s="77"/>
      <c r="T9" s="28"/>
      <c r="U9" s="77"/>
      <c r="V9" s="4"/>
      <c r="W9" s="4"/>
    </row>
    <row r="10" spans="1:23" ht="15">
      <c r="A10" s="55"/>
      <c r="B10" s="59"/>
      <c r="C10" s="21"/>
      <c r="D10" s="28"/>
      <c r="E10" s="30" t="s">
        <v>54</v>
      </c>
      <c r="F10" s="30" t="s">
        <v>55</v>
      </c>
      <c r="G10" s="78" t="s">
        <v>32</v>
      </c>
      <c r="H10" s="30" t="s">
        <v>56</v>
      </c>
      <c r="I10" s="78" t="s">
        <v>32</v>
      </c>
      <c r="J10" s="31"/>
      <c r="K10" s="30" t="s">
        <v>54</v>
      </c>
      <c r="L10" s="30" t="s">
        <v>55</v>
      </c>
      <c r="M10" s="78" t="s">
        <v>32</v>
      </c>
      <c r="N10" s="30" t="s">
        <v>56</v>
      </c>
      <c r="O10" s="78" t="s">
        <v>32</v>
      </c>
      <c r="P10" s="31"/>
      <c r="Q10" s="30" t="s">
        <v>54</v>
      </c>
      <c r="R10" s="30" t="s">
        <v>55</v>
      </c>
      <c r="S10" s="78" t="s">
        <v>32</v>
      </c>
      <c r="T10" s="30" t="s">
        <v>56</v>
      </c>
      <c r="U10" s="78" t="s">
        <v>32</v>
      </c>
      <c r="V10" s="4"/>
      <c r="W10" s="4"/>
    </row>
    <row r="11" spans="1:23" ht="15">
      <c r="A11" s="55"/>
      <c r="B11" s="59"/>
      <c r="C11" s="21"/>
      <c r="D11" s="28"/>
      <c r="E11" s="28"/>
      <c r="F11" s="28"/>
      <c r="G11" s="77"/>
      <c r="H11" s="28"/>
      <c r="I11" s="77"/>
      <c r="J11" s="28"/>
      <c r="K11" s="28"/>
      <c r="L11" s="28"/>
      <c r="M11" s="77"/>
      <c r="N11" s="28"/>
      <c r="O11" s="77"/>
      <c r="P11" s="28"/>
      <c r="Q11" s="28"/>
      <c r="R11" s="28"/>
      <c r="S11" s="77"/>
      <c r="T11" s="28"/>
      <c r="U11" s="77"/>
      <c r="V11" s="4"/>
      <c r="W11" s="4"/>
    </row>
    <row r="12" spans="1:23" ht="15">
      <c r="A12" s="55"/>
      <c r="B12" s="62"/>
      <c r="C12" s="16" t="s">
        <v>62</v>
      </c>
      <c r="D12" s="32"/>
      <c r="E12" s="32"/>
      <c r="F12" s="32"/>
      <c r="G12" s="32"/>
      <c r="H12" s="32"/>
      <c r="I12" s="32"/>
      <c r="J12" s="33"/>
      <c r="K12" s="32"/>
      <c r="L12" s="32"/>
      <c r="M12" s="32"/>
      <c r="N12" s="32"/>
      <c r="O12" s="32"/>
      <c r="P12" s="33"/>
      <c r="Q12" s="32"/>
      <c r="R12" s="32"/>
      <c r="S12" s="32"/>
      <c r="T12" s="32"/>
      <c r="U12" s="32"/>
      <c r="V12" s="4"/>
      <c r="W12" s="4"/>
    </row>
    <row r="13" spans="1:23" ht="15">
      <c r="A13" s="55"/>
      <c r="B13" s="63">
        <v>10</v>
      </c>
      <c r="C13" s="7" t="s">
        <v>16</v>
      </c>
      <c r="D13" s="36">
        <v>304690.32</v>
      </c>
      <c r="E13" s="37">
        <f>SUMIF(Data!$C$4:$C$191,$B13,Data!J$4:J$191)</f>
        <v>218681.77999999997</v>
      </c>
      <c r="F13" s="37">
        <f>SUMIF(Data!$C$4:$C$191,$B13,Data!K4:K191)</f>
        <v>218681.77999999997</v>
      </c>
      <c r="G13" s="34">
        <f aca="true" t="shared" si="0" ref="G13:I16">+E13-F13</f>
        <v>0</v>
      </c>
      <c r="H13" s="37">
        <f>SUMIF(Data!$C$4:$C$191,$B13,Data!L$4:L$191)</f>
        <v>0</v>
      </c>
      <c r="I13" s="34">
        <f t="shared" si="0"/>
        <v>0</v>
      </c>
      <c r="J13" s="35"/>
      <c r="K13" s="37">
        <f>SUMIF(Data!$C$4:$C$191,$B13,Data!M$4:M$191)</f>
        <v>1196805.5899999999</v>
      </c>
      <c r="L13" s="37">
        <f>SUMIF(Data!$C$4:$C$191,$B13,Data!N$4:N$191)</f>
        <v>1196805.5899999999</v>
      </c>
      <c r="M13" s="34">
        <f>+K13-L13</f>
        <v>0</v>
      </c>
      <c r="N13" s="37">
        <f>SUMIF(Data!$C$4:$C$191,$B13,Data!O$4:O$191)</f>
        <v>0</v>
      </c>
      <c r="O13" s="34">
        <f>+M13-N13</f>
        <v>0</v>
      </c>
      <c r="P13" s="35"/>
      <c r="Q13" s="37">
        <f>SUMIF(Data!$C$4:$C$191,$B13,Data!P$4:P$191)</f>
        <v>1201639.2800000003</v>
      </c>
      <c r="R13" s="37">
        <f>SUMIF(Data!$C$4:$C$191,$B13,Data!Q$4:Q$191)</f>
        <v>1201639.2800000003</v>
      </c>
      <c r="S13" s="34">
        <f>+O13-Q13</f>
        <v>-1201639.2800000003</v>
      </c>
      <c r="T13" s="37">
        <f>SUMIF(Data!$C$4:$C$191,$B13,Data!R$4:R$191)</f>
        <v>0</v>
      </c>
      <c r="U13" s="34">
        <f>+R13-T13</f>
        <v>1201639.2800000003</v>
      </c>
      <c r="V13" s="4"/>
      <c r="W13" s="4"/>
    </row>
    <row r="14" spans="1:23" ht="15">
      <c r="A14" s="55"/>
      <c r="B14" s="63"/>
      <c r="C14" s="5" t="s">
        <v>17</v>
      </c>
      <c r="D14" s="36"/>
      <c r="E14" s="36"/>
      <c r="F14" s="36"/>
      <c r="G14" s="34">
        <f t="shared" si="0"/>
        <v>0</v>
      </c>
      <c r="H14" s="36"/>
      <c r="I14" s="34">
        <f t="shared" si="0"/>
        <v>0</v>
      </c>
      <c r="J14" s="35"/>
      <c r="K14" s="36"/>
      <c r="L14" s="36"/>
      <c r="M14" s="34">
        <f>+K14-L14</f>
        <v>0</v>
      </c>
      <c r="N14" s="36"/>
      <c r="O14" s="34">
        <f>+M14-N14</f>
        <v>0</v>
      </c>
      <c r="P14" s="35"/>
      <c r="Q14" s="36"/>
      <c r="R14" s="36"/>
      <c r="S14" s="34">
        <f>+O14-Q14</f>
        <v>0</v>
      </c>
      <c r="T14" s="36"/>
      <c r="U14" s="34">
        <f>+R14-T14</f>
        <v>0</v>
      </c>
      <c r="V14" s="4"/>
      <c r="W14" s="4"/>
    </row>
    <row r="15" spans="1:23" ht="15">
      <c r="A15" s="55"/>
      <c r="B15" s="63">
        <v>20</v>
      </c>
      <c r="C15" s="7" t="s">
        <v>63</v>
      </c>
      <c r="D15" s="36">
        <v>187902</v>
      </c>
      <c r="E15" s="37">
        <f>SUMIF(Data!$C$4:$C$191,$B15,Data!J$4:J$191)</f>
        <v>110200.31</v>
      </c>
      <c r="F15" s="37">
        <f>SUMIF(Data!$C$4:$C$191,$B15,Data!K$4:K$191)</f>
        <v>110200.31</v>
      </c>
      <c r="G15" s="34">
        <f t="shared" si="0"/>
        <v>0</v>
      </c>
      <c r="H15" s="37">
        <f>SUMIF(Data!$C$4:$C$191,$B15,Data!L$4:L$191)</f>
        <v>0</v>
      </c>
      <c r="I15" s="34">
        <f t="shared" si="0"/>
        <v>0</v>
      </c>
      <c r="J15" s="35"/>
      <c r="K15" s="37">
        <f>SUMIF(Data!$C$4:$C$191,$B15,Data!M$4:M$191)</f>
        <v>624876.33</v>
      </c>
      <c r="L15" s="37">
        <f>SUMIF(Data!$C$4:$C$191,$B15,Data!N$4:N$191)</f>
        <v>624876.33</v>
      </c>
      <c r="M15" s="34">
        <f>+K15-L15</f>
        <v>0</v>
      </c>
      <c r="N15" s="37">
        <f>SUMIF(Data!$C$4:$C$191,$B15,Data!O$4:O$191)</f>
        <v>0</v>
      </c>
      <c r="O15" s="34">
        <f>+M15-N15</f>
        <v>0</v>
      </c>
      <c r="P15" s="35"/>
      <c r="Q15" s="37">
        <f>SUMIF(Data!$C$4:$C$191,$B15,Data!P$4:P$191)</f>
        <v>626087.6499999999</v>
      </c>
      <c r="R15" s="37">
        <f>SUMIF(Data!$C$4:$C$191,$B15,Data!Q$4:Q$191)</f>
        <v>626087.6499999999</v>
      </c>
      <c r="S15" s="34">
        <f>+O15-Q15</f>
        <v>-626087.6499999999</v>
      </c>
      <c r="T15" s="37">
        <f>SUMIF(Data!$C$4:$C$191,$B15,Data!R$4:R$191)</f>
        <v>0</v>
      </c>
      <c r="U15" s="34">
        <f>+R15-T15</f>
        <v>626087.6499999999</v>
      </c>
      <c r="V15" s="4"/>
      <c r="W15" s="4"/>
    </row>
    <row r="16" spans="1:23" ht="15">
      <c r="A16" s="55"/>
      <c r="B16" s="63">
        <v>30</v>
      </c>
      <c r="C16" s="7" t="s">
        <v>64</v>
      </c>
      <c r="D16" s="38">
        <v>23487.75</v>
      </c>
      <c r="E16" s="38">
        <f>SUMIF(Data!$C$4:$C$191,$B16,Data!J$4:J$191)</f>
        <v>376.7</v>
      </c>
      <c r="F16" s="38">
        <f>SUMIF(Data!$C$4:$C$191,$B16,Data!K$4:K$191)</f>
        <v>376.7</v>
      </c>
      <c r="G16" s="39">
        <f t="shared" si="0"/>
        <v>0</v>
      </c>
      <c r="H16" s="38">
        <f>SUMIF(Data!$C$4:$C$191,$B16,Data!L$4:L$191)</f>
        <v>0</v>
      </c>
      <c r="I16" s="39">
        <f t="shared" si="0"/>
        <v>0</v>
      </c>
      <c r="J16" s="35"/>
      <c r="K16" s="38">
        <f>SUMIF(Data!$C$4:$C$191,$B16,Data!M$4:M$191)</f>
        <v>1973.65</v>
      </c>
      <c r="L16" s="38">
        <f>SUMIF(Data!$C$4:$C$191,$B16,Data!N$4:N$191)</f>
        <v>1973.65</v>
      </c>
      <c r="M16" s="39">
        <f>+K16-L16</f>
        <v>0</v>
      </c>
      <c r="N16" s="38">
        <f>SUMIF(Data!$C$4:$C$191,$B16,Data!O$4:O$191)</f>
        <v>0</v>
      </c>
      <c r="O16" s="39">
        <f>+M16-N16</f>
        <v>0</v>
      </c>
      <c r="P16" s="35"/>
      <c r="Q16" s="38">
        <f>SUMIF(Data!$C$4:$C$191,$B16,Data!P$4:P$191)</f>
        <v>1973.65</v>
      </c>
      <c r="R16" s="38">
        <f>SUMIF(Data!$C$4:$C$191,$B16,Data!Q$4:Q$191)</f>
        <v>1973.65</v>
      </c>
      <c r="S16" s="39">
        <f>+O16-Q16</f>
        <v>-1973.65</v>
      </c>
      <c r="T16" s="38">
        <f>SUMIF(Data!$C$4:$C$191,$B16,Data!R$4:R$191)</f>
        <v>0</v>
      </c>
      <c r="U16" s="39">
        <f>+R16-T16</f>
        <v>1973.65</v>
      </c>
      <c r="V16" s="4"/>
      <c r="W16" s="4"/>
    </row>
    <row r="17" spans="1:23" ht="15">
      <c r="A17" s="55"/>
      <c r="B17" s="63"/>
      <c r="C17" s="18" t="s">
        <v>18</v>
      </c>
      <c r="D17" s="37">
        <f>+D15+D16</f>
        <v>211389.75</v>
      </c>
      <c r="E17" s="37">
        <f>+E15+E16</f>
        <v>110577.01</v>
      </c>
      <c r="F17" s="37">
        <f>+F15+F16</f>
        <v>110577.01</v>
      </c>
      <c r="G17" s="37"/>
      <c r="H17" s="37">
        <f>+H15+H16</f>
        <v>0</v>
      </c>
      <c r="I17" s="37"/>
      <c r="J17" s="35"/>
      <c r="K17" s="37">
        <f>+K15+K16</f>
        <v>626849.98</v>
      </c>
      <c r="L17" s="37">
        <f>+L15+L16</f>
        <v>626849.98</v>
      </c>
      <c r="M17" s="37"/>
      <c r="N17" s="37">
        <f>+N15+N16</f>
        <v>0</v>
      </c>
      <c r="O17" s="37"/>
      <c r="P17" s="35"/>
      <c r="Q17" s="37">
        <f>+Q15+Q16</f>
        <v>628061.2999999999</v>
      </c>
      <c r="R17" s="37">
        <f>+R15+R16</f>
        <v>628061.2999999999</v>
      </c>
      <c r="S17" s="37"/>
      <c r="T17" s="37">
        <f>+T15+T16</f>
        <v>0</v>
      </c>
      <c r="U17" s="37"/>
      <c r="V17" s="4"/>
      <c r="W17" s="4"/>
    </row>
    <row r="18" spans="1:23" ht="15">
      <c r="A18" s="55"/>
      <c r="B18" s="63"/>
      <c r="C18" s="7"/>
      <c r="D18" s="37"/>
      <c r="E18" s="37"/>
      <c r="F18" s="37"/>
      <c r="G18" s="38"/>
      <c r="H18" s="37"/>
      <c r="I18" s="38"/>
      <c r="J18" s="35"/>
      <c r="K18" s="37"/>
      <c r="L18" s="37"/>
      <c r="M18" s="38"/>
      <c r="N18" s="37"/>
      <c r="O18" s="38"/>
      <c r="P18" s="35"/>
      <c r="Q18" s="37"/>
      <c r="R18" s="37"/>
      <c r="S18" s="38"/>
      <c r="T18" s="37"/>
      <c r="U18" s="38"/>
      <c r="V18" s="4"/>
      <c r="W18" s="4"/>
    </row>
    <row r="19" spans="1:23" ht="15">
      <c r="A19" s="55"/>
      <c r="B19" s="64"/>
      <c r="C19" s="5" t="s">
        <v>19</v>
      </c>
      <c r="D19" s="40">
        <f>+D13-D17</f>
        <v>93300.57</v>
      </c>
      <c r="E19" s="40">
        <f>+E13-E17</f>
        <v>108104.76999999997</v>
      </c>
      <c r="F19" s="40">
        <f>+F13-F17</f>
        <v>108104.76999999997</v>
      </c>
      <c r="G19" s="34">
        <f>+E19-F19</f>
        <v>0</v>
      </c>
      <c r="H19" s="40">
        <f>+H13-H17</f>
        <v>0</v>
      </c>
      <c r="I19" s="34">
        <f>+G19-H19</f>
        <v>0</v>
      </c>
      <c r="J19" s="35"/>
      <c r="K19" s="40">
        <f>+K13-K17</f>
        <v>569955.6099999999</v>
      </c>
      <c r="L19" s="40">
        <f>+L13-L17</f>
        <v>569955.6099999999</v>
      </c>
      <c r="M19" s="34">
        <f>+K19-L19</f>
        <v>0</v>
      </c>
      <c r="N19" s="40">
        <f>+N13-N17</f>
        <v>0</v>
      </c>
      <c r="O19" s="34">
        <f>+M19-N19</f>
        <v>0</v>
      </c>
      <c r="P19" s="35"/>
      <c r="Q19" s="40">
        <f>+Q13-Q17</f>
        <v>573577.9800000003</v>
      </c>
      <c r="R19" s="40">
        <f>+R13-R17</f>
        <v>573577.9800000003</v>
      </c>
      <c r="S19" s="34">
        <f>+O19-Q19</f>
        <v>-573577.9800000003</v>
      </c>
      <c r="T19" s="40">
        <f>+T13-T17</f>
        <v>0</v>
      </c>
      <c r="U19" s="34">
        <f>+R19-T19</f>
        <v>573577.9800000003</v>
      </c>
      <c r="V19" s="4"/>
      <c r="W19" s="4"/>
    </row>
    <row r="20" spans="1:23" ht="15">
      <c r="A20" s="55"/>
      <c r="B20" s="65"/>
      <c r="C20" s="7"/>
      <c r="D20" s="41">
        <v>0.30621442125237197</v>
      </c>
      <c r="E20" s="41"/>
      <c r="F20" s="41"/>
      <c r="G20" s="41"/>
      <c r="H20" s="41"/>
      <c r="I20" s="41"/>
      <c r="J20" s="42"/>
      <c r="K20" s="41"/>
      <c r="L20" s="41"/>
      <c r="M20" s="41"/>
      <c r="N20" s="41"/>
      <c r="O20" s="41"/>
      <c r="P20" s="35"/>
      <c r="Q20" s="41"/>
      <c r="R20" s="41"/>
      <c r="S20" s="41"/>
      <c r="T20" s="41"/>
      <c r="U20" s="41"/>
      <c r="V20" s="4"/>
      <c r="W20" s="4"/>
    </row>
    <row r="21" spans="1:23" ht="15">
      <c r="A21" s="55"/>
      <c r="B21" s="63"/>
      <c r="C21" s="7"/>
      <c r="D21" s="36"/>
      <c r="E21" s="36"/>
      <c r="F21" s="36"/>
      <c r="G21" s="36"/>
      <c r="H21" s="36"/>
      <c r="I21" s="36"/>
      <c r="J21" s="37"/>
      <c r="K21" s="36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4"/>
      <c r="W21" s="4"/>
    </row>
    <row r="22" spans="1:23" ht="15">
      <c r="A22" s="55"/>
      <c r="B22" s="63">
        <v>40</v>
      </c>
      <c r="C22" s="17" t="s">
        <v>20</v>
      </c>
      <c r="D22" s="36">
        <v>156028.5898686679</v>
      </c>
      <c r="E22" s="37">
        <f>SUMIF(Data!$C$4:$C$191,$B22,Data!J$4:J$191)</f>
        <v>3479.87</v>
      </c>
      <c r="F22" s="37">
        <f>SUMIF(Data!$C$4:$C$191,$B22,Data!K$4:K$191)</f>
        <v>3479.87</v>
      </c>
      <c r="G22" s="34">
        <f>+E22-F22</f>
        <v>0</v>
      </c>
      <c r="H22" s="37">
        <f>SUMIF(Data!$C$4:$C$191,$B22,Data!L$4:L$191)</f>
        <v>0</v>
      </c>
      <c r="I22" s="34">
        <f>+G22-H22</f>
        <v>0</v>
      </c>
      <c r="J22" s="37"/>
      <c r="K22" s="37">
        <f>SUMIF(Data!$C$4:$C$191,$B22,Data!M$4:M$191)</f>
        <v>18476.72</v>
      </c>
      <c r="L22" s="37">
        <f>SUMIF(Data!$C$4:$C$191,$B22,Data!N13:N200)</f>
        <v>6460</v>
      </c>
      <c r="M22" s="34">
        <f>+K22-L22</f>
        <v>12016.720000000001</v>
      </c>
      <c r="N22" s="37">
        <f>SUMIF(Data!$C$4:$C$191,$B22,Data!O$4:O$191)</f>
        <v>0</v>
      </c>
      <c r="O22" s="34">
        <f>+M22-N22</f>
        <v>12016.720000000001</v>
      </c>
      <c r="P22" s="37"/>
      <c r="Q22" s="37">
        <f>SUMIF(Data!$C$4:$C$191,$B22,Data!P$4:P$191)</f>
        <v>18517.72</v>
      </c>
      <c r="R22" s="37">
        <f>SUMIF(Data!$C$4:$C$191,$B22,Data!Q$4:Q$191)</f>
        <v>18517.72</v>
      </c>
      <c r="S22" s="34">
        <f>+O22-Q22</f>
        <v>-6501</v>
      </c>
      <c r="T22" s="37">
        <f>SUMIF(Data!$C$4:$C$191,$B22,Data!R$4:R$191)</f>
        <v>0</v>
      </c>
      <c r="U22" s="34">
        <f>+R22-T22</f>
        <v>18517.72</v>
      </c>
      <c r="V22" s="4"/>
      <c r="W22" s="4"/>
    </row>
    <row r="23" spans="1:23" ht="15">
      <c r="A23" s="55"/>
      <c r="B23" s="64"/>
      <c r="C23" s="5"/>
      <c r="D23" s="43"/>
      <c r="E23" s="43"/>
      <c r="F23" s="43"/>
      <c r="G23" s="36"/>
      <c r="H23" s="43"/>
      <c r="I23" s="36"/>
      <c r="J23" s="37"/>
      <c r="K23" s="43"/>
      <c r="L23" s="43"/>
      <c r="M23" s="36"/>
      <c r="N23" s="43"/>
      <c r="O23" s="36"/>
      <c r="P23" s="37"/>
      <c r="Q23" s="43"/>
      <c r="R23" s="43"/>
      <c r="S23" s="36"/>
      <c r="T23" s="43"/>
      <c r="U23" s="36"/>
      <c r="V23" s="4"/>
      <c r="W23" s="4"/>
    </row>
    <row r="24" spans="1:23" ht="15">
      <c r="A24" s="55"/>
      <c r="B24" s="64"/>
      <c r="C24" s="17" t="s">
        <v>21</v>
      </c>
      <c r="D24" s="40">
        <v>249329.15986866795</v>
      </c>
      <c r="E24" s="40">
        <f>+E19+E22</f>
        <v>111584.63999999997</v>
      </c>
      <c r="F24" s="40">
        <f>+F19+F22</f>
        <v>111584.63999999997</v>
      </c>
      <c r="G24" s="48">
        <f>+G19+G22</f>
        <v>0</v>
      </c>
      <c r="H24" s="40">
        <f>+H19+H22</f>
        <v>0</v>
      </c>
      <c r="I24" s="48">
        <f>+I19+I22</f>
        <v>0</v>
      </c>
      <c r="J24" s="37"/>
      <c r="K24" s="40">
        <f>+K19+K22</f>
        <v>588432.3299999998</v>
      </c>
      <c r="L24" s="40">
        <f>+L19+L22</f>
        <v>576415.6099999999</v>
      </c>
      <c r="M24" s="48">
        <f>+M19+M22</f>
        <v>12016.720000000001</v>
      </c>
      <c r="N24" s="40">
        <f>+N19+N22</f>
        <v>0</v>
      </c>
      <c r="O24" s="48">
        <f>+O19+O22</f>
        <v>12016.720000000001</v>
      </c>
      <c r="P24" s="37"/>
      <c r="Q24" s="40">
        <f>+Q19+Q22</f>
        <v>592095.7000000003</v>
      </c>
      <c r="R24" s="40">
        <f>+R19+R22</f>
        <v>592095.7000000003</v>
      </c>
      <c r="S24" s="48">
        <f>+S19+S22</f>
        <v>-580078.9800000003</v>
      </c>
      <c r="T24" s="40">
        <f>+T19+T22</f>
        <v>0</v>
      </c>
      <c r="U24" s="48">
        <f>+U19+U22</f>
        <v>592095.7000000003</v>
      </c>
      <c r="V24" s="4"/>
      <c r="W24" s="4"/>
    </row>
    <row r="25" spans="1:23" ht="15">
      <c r="A25" s="55"/>
      <c r="B25" s="63"/>
      <c r="C25" s="6"/>
      <c r="D25" s="36"/>
      <c r="E25" s="36"/>
      <c r="F25" s="36"/>
      <c r="G25" s="36"/>
      <c r="H25" s="36"/>
      <c r="I25" s="36"/>
      <c r="J25" s="37"/>
      <c r="K25" s="36"/>
      <c r="L25" s="36"/>
      <c r="M25" s="36"/>
      <c r="N25" s="36"/>
      <c r="O25" s="36"/>
      <c r="P25" s="37"/>
      <c r="Q25" s="36"/>
      <c r="R25" s="36"/>
      <c r="S25" s="36"/>
      <c r="T25" s="36"/>
      <c r="U25" s="36"/>
      <c r="V25" s="4"/>
      <c r="W25" s="4"/>
    </row>
    <row r="26" spans="1:23" ht="15">
      <c r="A26" s="55"/>
      <c r="B26" s="63">
        <v>50</v>
      </c>
      <c r="C26" s="17" t="s">
        <v>22</v>
      </c>
      <c r="D26" s="45"/>
      <c r="E26" s="37">
        <f>SUMIF(Data!$C$4:$C$191,$B26,Data!J$4:J$191)</f>
        <v>325</v>
      </c>
      <c r="F26" s="37">
        <f>SUMIF(Data!$C$4:$C$191,$B26,Data!K$4:K$191)</f>
        <v>325</v>
      </c>
      <c r="G26" s="34">
        <f>+E26-F26</f>
        <v>0</v>
      </c>
      <c r="H26" s="37">
        <f>SUMIF(Data!$C$4:$C$191,$B26,Data!L$4:L$191)</f>
        <v>0</v>
      </c>
      <c r="I26" s="34">
        <f>+G26-H26</f>
        <v>0</v>
      </c>
      <c r="J26" s="37"/>
      <c r="K26" s="37">
        <f>SUMIF(Data!$C$4:$C$191,$B26,Data!M$4:M$191)</f>
        <v>1950</v>
      </c>
      <c r="L26" s="37">
        <f>SUMIF(Data!$C$4:$C$191,$B26,Data!N17:N204)</f>
        <v>293</v>
      </c>
      <c r="M26" s="34">
        <f>+K26-L26</f>
        <v>1657</v>
      </c>
      <c r="N26" s="37">
        <f>SUMIF(Data!$C$4:$C$191,$B26,Data!O$4:O$210)</f>
        <v>0</v>
      </c>
      <c r="O26" s="34">
        <f>+M26-N26</f>
        <v>1657</v>
      </c>
      <c r="P26" s="37"/>
      <c r="Q26" s="37">
        <f>SUMIF(Data!$C$4:$C$191,$B26,Data!P$4:P$191)</f>
        <v>1950</v>
      </c>
      <c r="R26" s="37">
        <f>SUMIF(Data!$C$4:$C$191,$B26,Data!Q$4:Q$191)</f>
        <v>1950</v>
      </c>
      <c r="S26" s="34">
        <f>+O26-Q26</f>
        <v>-293</v>
      </c>
      <c r="T26" s="37">
        <f>SUMIF(Data!$C$4:$C$191,$B26,Data!R$4:R$191)</f>
        <v>0</v>
      </c>
      <c r="U26" s="34">
        <f>+R26-T26</f>
        <v>1950</v>
      </c>
      <c r="V26" s="4"/>
      <c r="W26" s="4"/>
    </row>
    <row r="27" spans="1:23" ht="15">
      <c r="A27" s="55"/>
      <c r="B27" s="66"/>
      <c r="C27" s="6"/>
      <c r="D27" s="46"/>
      <c r="E27" s="47"/>
      <c r="F27" s="47"/>
      <c r="G27" s="46"/>
      <c r="H27" s="47"/>
      <c r="I27" s="46"/>
      <c r="J27" s="47"/>
      <c r="K27" s="47"/>
      <c r="L27" s="47"/>
      <c r="M27" s="46"/>
      <c r="N27" s="46"/>
      <c r="O27" s="46"/>
      <c r="P27" s="37"/>
      <c r="Q27" s="47"/>
      <c r="R27" s="47"/>
      <c r="S27" s="46"/>
      <c r="T27" s="47"/>
      <c r="U27" s="46"/>
      <c r="V27" s="4"/>
      <c r="W27" s="4"/>
    </row>
    <row r="28" spans="1:23" ht="15">
      <c r="A28" s="55"/>
      <c r="B28" s="63"/>
      <c r="C28" s="17" t="s">
        <v>23</v>
      </c>
      <c r="D28" s="36"/>
      <c r="E28" s="37"/>
      <c r="F28" s="37"/>
      <c r="G28" s="36"/>
      <c r="H28" s="37"/>
      <c r="I28" s="36"/>
      <c r="J28" s="37"/>
      <c r="K28" s="37"/>
      <c r="L28" s="37"/>
      <c r="M28" s="36"/>
      <c r="N28" s="36"/>
      <c r="O28" s="36"/>
      <c r="P28" s="37"/>
      <c r="Q28" s="37"/>
      <c r="R28" s="37"/>
      <c r="S28" s="36"/>
      <c r="T28" s="37"/>
      <c r="U28" s="36"/>
      <c r="V28" s="4"/>
      <c r="W28" s="4"/>
    </row>
    <row r="29" spans="1:23" ht="15">
      <c r="A29" s="55"/>
      <c r="B29" s="63">
        <v>60</v>
      </c>
      <c r="C29" s="6" t="s">
        <v>67</v>
      </c>
      <c r="D29" s="37">
        <v>133892.38848030017</v>
      </c>
      <c r="E29" s="37">
        <f>SUMIF(Data!$C$4:$C$191,$B29,Data!J$4:J$191)</f>
        <v>1051</v>
      </c>
      <c r="F29" s="37">
        <f>SUMIF(Data!$C$4:$C$191,$B29,Data!K$4:K$191)</f>
        <v>1051</v>
      </c>
      <c r="G29" s="34">
        <f aca="true" t="shared" si="1" ref="G29:I32">+E29-F29</f>
        <v>0</v>
      </c>
      <c r="H29" s="37">
        <f>SUMIF(Data!$C$4:$C$191,$B29,Data!L$4:L$191)</f>
        <v>0</v>
      </c>
      <c r="I29" s="34">
        <f t="shared" si="1"/>
        <v>0</v>
      </c>
      <c r="J29" s="35"/>
      <c r="K29" s="37">
        <f>SUMIF(Data!$C$4:$C$191,$B29,Data!M$4:M$191)</f>
        <v>6293</v>
      </c>
      <c r="L29" s="37">
        <f>SUMIF(Data!$C$4:$C$191,$B29,Data!N$4:N$191)</f>
        <v>6293</v>
      </c>
      <c r="M29" s="34">
        <f>+K29-L29</f>
        <v>0</v>
      </c>
      <c r="N29" s="37">
        <f>SUMIF(Data!$C$4:$C$191,$B29,Data!O$4:O$191)</f>
        <v>0</v>
      </c>
      <c r="O29" s="34">
        <f>+M29-N29</f>
        <v>0</v>
      </c>
      <c r="P29" s="35"/>
      <c r="Q29" s="37">
        <f>SUMIF(Data!$C$4:$C$191,$B29,Data!P$4:P$191)</f>
        <v>6293</v>
      </c>
      <c r="R29" s="37">
        <f>SUMIF(Data!$C$4:$C$191,$B29,Data!Q$4:Q$191)</f>
        <v>6293</v>
      </c>
      <c r="S29" s="34">
        <f>+O29-Q29</f>
        <v>-6293</v>
      </c>
      <c r="T29" s="37">
        <f>SUMIF(Data!$C$4:$C$191,$B29,Data!R$4:R$191)</f>
        <v>0</v>
      </c>
      <c r="U29" s="34">
        <f>+R29-T29</f>
        <v>6293</v>
      </c>
      <c r="V29" s="4"/>
      <c r="W29" s="4"/>
    </row>
    <row r="30" spans="1:23" ht="15">
      <c r="A30" s="55"/>
      <c r="B30" s="63">
        <v>70</v>
      </c>
      <c r="C30" s="6" t="s">
        <v>65</v>
      </c>
      <c r="D30" s="37">
        <v>62047.8990409091</v>
      </c>
      <c r="E30" s="37">
        <f>SUMIF(Data!$C$4:$C$191,$B30,Data!J$4:J$191)</f>
        <v>8218</v>
      </c>
      <c r="F30" s="37">
        <f>SUMIF(Data!$C$4:$C$191,$B30,Data!K$4:K$191)</f>
        <v>8218</v>
      </c>
      <c r="G30" s="34">
        <f t="shared" si="1"/>
        <v>0</v>
      </c>
      <c r="H30" s="37">
        <f>SUMIF(Data!$C$4:$C$191,$B30,Data!L$4:L$191)</f>
        <v>0</v>
      </c>
      <c r="I30" s="34">
        <f t="shared" si="1"/>
        <v>0</v>
      </c>
      <c r="J30" s="35"/>
      <c r="K30" s="37">
        <f>SUMIF(Data!$C$4:$C$191,$B30,Data!M$4:M$191)</f>
        <v>49063</v>
      </c>
      <c r="L30" s="37">
        <f>SUMIF(Data!$C$4:$C$191,$B30,Data!N$4:N$191)</f>
        <v>49063</v>
      </c>
      <c r="M30" s="34">
        <f>+K30-L30</f>
        <v>0</v>
      </c>
      <c r="N30" s="37">
        <f>SUMIF(Data!$C$4:$C$191,$B30,Data!O$4:O$191)</f>
        <v>0</v>
      </c>
      <c r="O30" s="34">
        <f>+M30-N30</f>
        <v>0</v>
      </c>
      <c r="P30" s="35"/>
      <c r="Q30" s="37">
        <f>SUMIF(Data!$C$4:$C$191,$B30,Data!P$4:P$191)</f>
        <v>49063</v>
      </c>
      <c r="R30" s="37">
        <f>SUMIF(Data!$C$4:$C$191,$B30,Data!Q$4:Q$191)</f>
        <v>49063</v>
      </c>
      <c r="S30" s="34">
        <f>+O30-Q30</f>
        <v>-49063</v>
      </c>
      <c r="T30" s="37">
        <f>SUMIF(Data!$C$4:$C$191,$B30,Data!R$4:R$191)</f>
        <v>0</v>
      </c>
      <c r="U30" s="34">
        <f>+R30-T30</f>
        <v>49063</v>
      </c>
      <c r="V30" s="4"/>
      <c r="W30" s="4"/>
    </row>
    <row r="31" spans="1:23" ht="15">
      <c r="A31" s="55"/>
      <c r="B31" s="63">
        <v>80</v>
      </c>
      <c r="C31" s="6" t="s">
        <v>24</v>
      </c>
      <c r="D31" s="36">
        <v>29869.583333333332</v>
      </c>
      <c r="E31" s="37">
        <f>SUMIF(Data!$C$4:$C$191,$B31,Data!J$4:J$191)</f>
        <v>2403</v>
      </c>
      <c r="F31" s="37">
        <f>SUMIF(Data!$C$4:$C$191,$B31,Data!K$4:K$191)</f>
        <v>2403</v>
      </c>
      <c r="G31" s="34">
        <f t="shared" si="1"/>
        <v>0</v>
      </c>
      <c r="H31" s="37">
        <f>SUMIF(Data!$C$4:$C$191,$B31,Data!L$4:L$191)</f>
        <v>0</v>
      </c>
      <c r="I31" s="34">
        <f t="shared" si="1"/>
        <v>0</v>
      </c>
      <c r="J31" s="35"/>
      <c r="K31" s="37">
        <f>SUMIF(Data!$C$4:$C$191,$B31,Data!M$4:M$191)</f>
        <v>13859</v>
      </c>
      <c r="L31" s="37">
        <f>SUMIF(Data!$C$4:$C$191,$B31,Data!N$4:N$191)</f>
        <v>13859</v>
      </c>
      <c r="M31" s="34">
        <f>+K31-L31</f>
        <v>0</v>
      </c>
      <c r="N31" s="37">
        <f>SUMIF(Data!$C$4:$C$191,$B31,Data!O$4:O$191)</f>
        <v>0</v>
      </c>
      <c r="O31" s="34">
        <f>+M31-N31</f>
        <v>0</v>
      </c>
      <c r="P31" s="35"/>
      <c r="Q31" s="37">
        <f>SUMIF(Data!$C$4:$C$191,$B31,Data!P$4:P$191)</f>
        <v>13859</v>
      </c>
      <c r="R31" s="37">
        <f>SUMIF(Data!$C$4:$C$191,$B31,Data!Q$4:Q$191)</f>
        <v>13859</v>
      </c>
      <c r="S31" s="34">
        <f>+O31-Q31</f>
        <v>-13859</v>
      </c>
      <c r="T31" s="37">
        <f>SUMIF(Data!$C$4:$C$191,$B31,Data!R$4:R$191)</f>
        <v>0</v>
      </c>
      <c r="U31" s="34">
        <f>+R31-T31</f>
        <v>13859</v>
      </c>
      <c r="V31" s="4"/>
      <c r="W31" s="4"/>
    </row>
    <row r="32" spans="1:23" ht="15">
      <c r="A32" s="55"/>
      <c r="B32" s="63">
        <v>90</v>
      </c>
      <c r="C32" s="19" t="s">
        <v>66</v>
      </c>
      <c r="D32" s="36">
        <v>-13787.622356136364</v>
      </c>
      <c r="E32" s="37">
        <f>SUMIF(Data!$C$4:$C$191,$B32,Data!J$4:J$191)</f>
        <v>56526.34</v>
      </c>
      <c r="F32" s="37">
        <f>SUMIF(Data!$C$4:$C$191,$B32,Data!K$4:K$191)</f>
        <v>56526.34</v>
      </c>
      <c r="G32" s="34">
        <f t="shared" si="1"/>
        <v>0</v>
      </c>
      <c r="H32" s="37">
        <f>SUMIF(Data!$C$4:$C$191,$B32,Data!L$4:L$191)</f>
        <v>0</v>
      </c>
      <c r="I32" s="34">
        <f t="shared" si="1"/>
        <v>0</v>
      </c>
      <c r="J32" s="35"/>
      <c r="K32" s="37">
        <f>SUMIF(Data!$C$4:$C$191,$B32,Data!M$4:M$191)</f>
        <v>338043.04</v>
      </c>
      <c r="L32" s="37">
        <f>SUMIF(Data!$C$4:$C$191,$B32,Data!N$4:N$191)</f>
        <v>338043.04</v>
      </c>
      <c r="M32" s="34">
        <f>+K32-L32</f>
        <v>0</v>
      </c>
      <c r="N32" s="37">
        <f>SUMIF(Data!$C$4:$C$191,$B32,Data!O$4:O$191)</f>
        <v>0</v>
      </c>
      <c r="O32" s="34">
        <f>+M32-N32</f>
        <v>0</v>
      </c>
      <c r="P32" s="35"/>
      <c r="Q32" s="37">
        <f>SUMIF(Data!$C$4:$C$191,$B32,Data!P$4:P$191)</f>
        <v>338043.04</v>
      </c>
      <c r="R32" s="37">
        <f>SUMIF(Data!$C$4:$C$191,$B32,Data!Q$4:Q$191)</f>
        <v>338043.04</v>
      </c>
      <c r="S32" s="34">
        <f>+O32-Q32</f>
        <v>-338043.04</v>
      </c>
      <c r="T32" s="37">
        <f>SUMIF(Data!$C$4:$C$191,$B32,Data!R$4:R$191)</f>
        <v>0</v>
      </c>
      <c r="U32" s="34">
        <f>+R32-T32</f>
        <v>338043.04</v>
      </c>
      <c r="V32" s="4"/>
      <c r="W32" s="4"/>
    </row>
    <row r="33" spans="1:23" ht="15">
      <c r="A33" s="55"/>
      <c r="B33" s="63"/>
      <c r="C33" s="12"/>
      <c r="D33" s="37"/>
      <c r="E33" s="37"/>
      <c r="F33" s="37"/>
      <c r="G33" s="38"/>
      <c r="H33" s="37"/>
      <c r="I33" s="38"/>
      <c r="J33" s="37"/>
      <c r="K33" s="37"/>
      <c r="L33" s="37"/>
      <c r="M33" s="38"/>
      <c r="N33" s="37"/>
      <c r="O33" s="38"/>
      <c r="P33" s="37"/>
      <c r="Q33" s="37"/>
      <c r="R33" s="37"/>
      <c r="S33" s="38"/>
      <c r="T33" s="37"/>
      <c r="U33" s="38"/>
      <c r="V33" s="4"/>
      <c r="W33" s="4"/>
    </row>
    <row r="34" spans="1:23" ht="15">
      <c r="A34" s="55"/>
      <c r="B34" s="63"/>
      <c r="C34" s="6" t="s">
        <v>25</v>
      </c>
      <c r="D34" s="48">
        <v>212022.24849840626</v>
      </c>
      <c r="E34" s="48">
        <f>SUM(E29:E33)</f>
        <v>68198.34</v>
      </c>
      <c r="F34" s="48">
        <f>SUM(F29:F33)</f>
        <v>68198.34</v>
      </c>
      <c r="G34" s="34">
        <f>+E34-F34</f>
        <v>0</v>
      </c>
      <c r="H34" s="48">
        <f>SUM(H29:H33)</f>
        <v>0</v>
      </c>
      <c r="I34" s="34">
        <f>+G34-H34</f>
        <v>0</v>
      </c>
      <c r="J34" s="35"/>
      <c r="K34" s="48">
        <f>SUM(K29:K33)</f>
        <v>407258.04</v>
      </c>
      <c r="L34" s="48">
        <f>SUM(L29:L33)</f>
        <v>407258.04</v>
      </c>
      <c r="M34" s="34">
        <f>+K34-L34</f>
        <v>0</v>
      </c>
      <c r="N34" s="48">
        <f>SUM(N29:N33)</f>
        <v>0</v>
      </c>
      <c r="O34" s="34">
        <f>+M34-N34</f>
        <v>0</v>
      </c>
      <c r="P34" s="35"/>
      <c r="Q34" s="48">
        <f>SUM(Q29:Q33)</f>
        <v>407258.04</v>
      </c>
      <c r="R34" s="48">
        <f>SUM(R29:R33)</f>
        <v>407258.04</v>
      </c>
      <c r="S34" s="34">
        <f>+O34-Q34</f>
        <v>-407258.04</v>
      </c>
      <c r="T34" s="48">
        <f>SUM(T29:T33)</f>
        <v>0</v>
      </c>
      <c r="U34" s="34">
        <f>+R34-T34</f>
        <v>407258.04</v>
      </c>
      <c r="V34" s="4"/>
      <c r="W34" s="4"/>
    </row>
    <row r="35" spans="1:23" ht="15">
      <c r="A35" s="55"/>
      <c r="B35" s="63"/>
      <c r="C35" s="6"/>
      <c r="D35" s="36"/>
      <c r="E35" s="36"/>
      <c r="F35" s="36"/>
      <c r="G35" s="36"/>
      <c r="H35" s="36"/>
      <c r="I35" s="36"/>
      <c r="J35" s="37"/>
      <c r="K35" s="36"/>
      <c r="L35" s="36"/>
      <c r="M35" s="36"/>
      <c r="N35" s="36"/>
      <c r="O35" s="36"/>
      <c r="P35" s="37"/>
      <c r="Q35" s="36"/>
      <c r="R35" s="36"/>
      <c r="S35" s="36"/>
      <c r="T35" s="36"/>
      <c r="U35" s="36"/>
      <c r="V35" s="4"/>
      <c r="W35" s="4"/>
    </row>
    <row r="36" spans="1:23" ht="15">
      <c r="A36" s="55"/>
      <c r="B36" s="64"/>
      <c r="C36" s="17" t="s">
        <v>26</v>
      </c>
      <c r="D36" s="40">
        <v>37306.91137026169</v>
      </c>
      <c r="E36" s="40">
        <f>+E24-E34</f>
        <v>43386.299999999974</v>
      </c>
      <c r="F36" s="40">
        <f>+F24-F34</f>
        <v>43386.299999999974</v>
      </c>
      <c r="G36" s="48">
        <f>+G24-G34</f>
        <v>0</v>
      </c>
      <c r="H36" s="40">
        <f>+H24-H34</f>
        <v>0</v>
      </c>
      <c r="I36" s="48">
        <f>+I24-I34</f>
        <v>0</v>
      </c>
      <c r="J36" s="44"/>
      <c r="K36" s="40">
        <f>+K24-K34</f>
        <v>181174.28999999986</v>
      </c>
      <c r="L36" s="40">
        <f>+L24-L34</f>
        <v>169157.5699999999</v>
      </c>
      <c r="M36" s="48">
        <f>+M24-M34</f>
        <v>12016.720000000001</v>
      </c>
      <c r="N36" s="40">
        <f>+N24-N34</f>
        <v>0</v>
      </c>
      <c r="O36" s="48">
        <f>+O24-O34</f>
        <v>12016.720000000001</v>
      </c>
      <c r="P36" s="44"/>
      <c r="Q36" s="40">
        <f>+Q24-Q34</f>
        <v>184837.66000000032</v>
      </c>
      <c r="R36" s="40">
        <f>+R24-R34</f>
        <v>184837.66000000032</v>
      </c>
      <c r="S36" s="48">
        <f>+S24-S34</f>
        <v>-172820.94000000035</v>
      </c>
      <c r="T36" s="40">
        <f>+T24-T34</f>
        <v>0</v>
      </c>
      <c r="U36" s="48">
        <f>+U24-U34</f>
        <v>184837.66000000032</v>
      </c>
      <c r="V36" s="4"/>
      <c r="W36" s="4"/>
    </row>
    <row r="37" spans="1:23" ht="15">
      <c r="A37" s="55"/>
      <c r="B37" s="63"/>
      <c r="C37" s="6"/>
      <c r="D37" s="36"/>
      <c r="E37" s="36"/>
      <c r="F37" s="36"/>
      <c r="G37" s="36"/>
      <c r="H37" s="36"/>
      <c r="I37" s="36"/>
      <c r="J37" s="37"/>
      <c r="K37" s="36"/>
      <c r="L37" s="36"/>
      <c r="M37" s="36"/>
      <c r="N37" s="36"/>
      <c r="O37" s="36"/>
      <c r="P37" s="37"/>
      <c r="Q37" s="36"/>
      <c r="R37" s="36"/>
      <c r="S37" s="36"/>
      <c r="T37" s="36"/>
      <c r="U37" s="36"/>
      <c r="V37" s="4"/>
      <c r="W37" s="4"/>
    </row>
    <row r="38" spans="1:23" ht="15">
      <c r="A38" s="55"/>
      <c r="B38" s="63">
        <v>100</v>
      </c>
      <c r="C38" s="6" t="s">
        <v>27</v>
      </c>
      <c r="D38" s="36">
        <v>7305.53</v>
      </c>
      <c r="E38" s="37">
        <f>SUMIF(Data!$C$4:$C$191,$B38,Data!J$4:J$191)</f>
        <v>1728</v>
      </c>
      <c r="F38" s="37">
        <f>SUMIF(Data!$C$4:$C$191,$B38,Data!K$4:K$191)</f>
        <v>1728</v>
      </c>
      <c r="G38" s="34">
        <f aca="true" t="shared" si="2" ref="G38:I39">+E38-F38</f>
        <v>0</v>
      </c>
      <c r="H38" s="37">
        <f>SUMIF(Data!$C$4:$C$191,$B38,Data!L$4:L$191)</f>
        <v>0</v>
      </c>
      <c r="I38" s="34">
        <f t="shared" si="2"/>
        <v>0</v>
      </c>
      <c r="J38" s="35"/>
      <c r="K38" s="37">
        <f>SUMIF(Data!$C$4:$C$191,$B38,Data!M$4:M$191)</f>
        <v>10769</v>
      </c>
      <c r="L38" s="37">
        <f>SUMIF(Data!$C$4:$C$191,$B38,Data!N$4:N$191)</f>
        <v>10769</v>
      </c>
      <c r="M38" s="34">
        <f>+K38-L38</f>
        <v>0</v>
      </c>
      <c r="N38" s="37">
        <f>SUMIF(Data!$C$4:$C$191,$B38,Data!O$4:O$191)</f>
        <v>0</v>
      </c>
      <c r="O38" s="34">
        <f>+M38-N38</f>
        <v>0</v>
      </c>
      <c r="P38" s="35"/>
      <c r="Q38" s="37">
        <f>SUMIF(Data!$C$4:$C$191,$B38,Data!P$4:P$191)</f>
        <v>10769</v>
      </c>
      <c r="R38" s="37">
        <f>SUMIF(Data!$C$4:$C$191,$B38,Data!Q$4:Q$191)</f>
        <v>10769</v>
      </c>
      <c r="S38" s="34">
        <f>+O38-Q38</f>
        <v>-10769</v>
      </c>
      <c r="T38" s="37">
        <f>SUMIF(Data!$C$4:$C$191,$B38,Data!R$4:R$191)</f>
        <v>0</v>
      </c>
      <c r="U38" s="34">
        <f>+R38-T38</f>
        <v>10769</v>
      </c>
      <c r="V38" s="4"/>
      <c r="W38" s="4"/>
    </row>
    <row r="39" spans="1:23" ht="15">
      <c r="A39" s="55"/>
      <c r="B39" s="63">
        <v>110</v>
      </c>
      <c r="C39" s="6" t="s">
        <v>28</v>
      </c>
      <c r="D39" s="36">
        <v>3320.25806579112</v>
      </c>
      <c r="E39" s="37">
        <f>SUMIF(Data!$C$4:$C$191,$B39,Data!J$4:J$191)</f>
        <v>0</v>
      </c>
      <c r="F39" s="37">
        <f>SUMIF(Data!$C$4:$C$191,$B39,Data!K$4:K$191)</f>
        <v>0</v>
      </c>
      <c r="G39" s="34">
        <f t="shared" si="2"/>
        <v>0</v>
      </c>
      <c r="H39" s="37">
        <f>SUMIF(Data!$C$4:$C$191,$B39,Data!L$4:L$191)</f>
        <v>0</v>
      </c>
      <c r="I39" s="34">
        <f t="shared" si="2"/>
        <v>0</v>
      </c>
      <c r="J39" s="35"/>
      <c r="K39" s="37">
        <f>SUMIF(Data!$C$4:$C$191,$B39,Data!M$4:M$191)</f>
        <v>0</v>
      </c>
      <c r="L39" s="37">
        <f>SUMIF(Data!$C$4:$C$191,$B39,Data!N$4:N$191)</f>
        <v>0</v>
      </c>
      <c r="M39" s="34">
        <f>+K39-L39</f>
        <v>0</v>
      </c>
      <c r="N39" s="37">
        <f>SUMIF(Data!$C$4:$C$191,$B39,Data!O$4:O$191)</f>
        <v>0</v>
      </c>
      <c r="O39" s="34">
        <f>+M39-N39</f>
        <v>0</v>
      </c>
      <c r="P39" s="35"/>
      <c r="Q39" s="37">
        <f>SUMIF(Data!$C$4:$C$191,$B39,Data!P$4:P$191)</f>
        <v>0</v>
      </c>
      <c r="R39" s="37">
        <f>SUMIF(Data!$C$4:$C$191,$B39,Data!Q$4:Q$191)</f>
        <v>0</v>
      </c>
      <c r="S39" s="34">
        <f>+O39-Q39</f>
        <v>0</v>
      </c>
      <c r="T39" s="37">
        <f>SUMIF(Data!$C$4:$C$191,$B39,Data!R$4:R$191)</f>
        <v>0</v>
      </c>
      <c r="U39" s="34">
        <f>+R39-T39</f>
        <v>0</v>
      </c>
      <c r="V39" s="4"/>
      <c r="W39" s="4"/>
    </row>
    <row r="40" spans="1:23" ht="15">
      <c r="A40" s="55"/>
      <c r="B40" s="63"/>
      <c r="C40" s="6"/>
      <c r="D40" s="36"/>
      <c r="E40" s="36"/>
      <c r="F40" s="36"/>
      <c r="G40" s="38"/>
      <c r="H40" s="36"/>
      <c r="I40" s="38"/>
      <c r="J40" s="37"/>
      <c r="K40" s="36"/>
      <c r="L40" s="36"/>
      <c r="M40" s="38"/>
      <c r="N40" s="36"/>
      <c r="O40" s="38"/>
      <c r="P40" s="37"/>
      <c r="Q40" s="36"/>
      <c r="R40" s="36"/>
      <c r="S40" s="38"/>
      <c r="T40" s="36"/>
      <c r="U40" s="38"/>
      <c r="V40" s="4"/>
      <c r="W40" s="4"/>
    </row>
    <row r="41" spans="1:23" ht="15.75" thickBot="1">
      <c r="A41" s="55"/>
      <c r="B41" s="67"/>
      <c r="C41" s="20" t="s">
        <v>29</v>
      </c>
      <c r="D41" s="49">
        <v>26681.12330447057</v>
      </c>
      <c r="E41" s="49">
        <f>+E24+E26-E34-E38-E39</f>
        <v>41983.299999999974</v>
      </c>
      <c r="F41" s="49">
        <f>+F24+F26-F34-F38-F39</f>
        <v>41983.299999999974</v>
      </c>
      <c r="G41" s="79">
        <f>+G24+G26-G34-G38-G39</f>
        <v>0</v>
      </c>
      <c r="H41" s="49">
        <f>+H24+H26-H34-H38-H39</f>
        <v>0</v>
      </c>
      <c r="I41" s="79">
        <f>+I24+I26-I34-I38-I39</f>
        <v>0</v>
      </c>
      <c r="J41" s="35"/>
      <c r="K41" s="49">
        <f>+K24+K26-K34-K38-K39</f>
        <v>172355.28999999986</v>
      </c>
      <c r="L41" s="49">
        <f>+L24+L26-L34-L38-L39</f>
        <v>158681.5699999999</v>
      </c>
      <c r="M41" s="79">
        <f>+M24+M26-M34-M38-M39</f>
        <v>13673.720000000001</v>
      </c>
      <c r="N41" s="49">
        <f>+N24+N26-N34-N38-N39</f>
        <v>0</v>
      </c>
      <c r="O41" s="79">
        <f>+O24+O26-O34-O38-O39</f>
        <v>13673.720000000001</v>
      </c>
      <c r="P41" s="35"/>
      <c r="Q41" s="49">
        <f>+Q24+Q26-Q34-Q38-Q39</f>
        <v>176018.66000000032</v>
      </c>
      <c r="R41" s="49">
        <f>+R24+R26-R34-R38-R39</f>
        <v>176018.66000000032</v>
      </c>
      <c r="S41" s="79">
        <f>+S24+S26-S34-S38-S39</f>
        <v>-162344.94000000035</v>
      </c>
      <c r="T41" s="49">
        <f>+T24+T26-T34-T38-T39</f>
        <v>0</v>
      </c>
      <c r="U41" s="79">
        <f>+U24+U26-U34-U38-U39</f>
        <v>176018.66000000032</v>
      </c>
      <c r="V41" s="4"/>
      <c r="W41" s="4"/>
    </row>
    <row r="42" spans="1:23" ht="15">
      <c r="A42" s="55"/>
      <c r="B42" s="68"/>
      <c r="C42" s="12"/>
      <c r="D42" s="50"/>
      <c r="E42" s="50"/>
      <c r="F42" s="50"/>
      <c r="G42" s="50"/>
      <c r="H42" s="50"/>
      <c r="I42" s="50"/>
      <c r="J42" s="51"/>
      <c r="K42" s="50"/>
      <c r="L42" s="50"/>
      <c r="M42" s="50"/>
      <c r="N42" s="50"/>
      <c r="O42" s="50"/>
      <c r="P42" s="51"/>
      <c r="Q42" s="50"/>
      <c r="R42" s="50"/>
      <c r="S42" s="50"/>
      <c r="T42" s="50"/>
      <c r="U42" s="50"/>
      <c r="V42" s="4"/>
      <c r="W42" s="4"/>
    </row>
    <row r="43" spans="1:23" ht="15">
      <c r="A43" s="55"/>
      <c r="B43" s="63">
        <v>120</v>
      </c>
      <c r="C43" s="19" t="s">
        <v>68</v>
      </c>
      <c r="D43" s="36"/>
      <c r="E43" s="37">
        <f>SUMIF(Data!$C$4:$C$191,$B43,Data!J34:J215)</f>
        <v>0</v>
      </c>
      <c r="F43" s="37">
        <f>SUMIF(Data!$C$4:$C$191,$B43,Data!K34:K215)</f>
        <v>0</v>
      </c>
      <c r="G43" s="34">
        <f aca="true" t="shared" si="3" ref="G43:I44">+E43-F43</f>
        <v>0</v>
      </c>
      <c r="H43" s="37">
        <f>SUMIF(Data!$C$4:$C$191,$B43,Data!L$4:L$191)</f>
        <v>0</v>
      </c>
      <c r="I43" s="34">
        <f t="shared" si="3"/>
        <v>0</v>
      </c>
      <c r="J43" s="35"/>
      <c r="K43" s="37">
        <f>SUMIF(Data!$C$4:$C$191,$B43,Data!M$4:M$191)</f>
        <v>0</v>
      </c>
      <c r="L43" s="37">
        <f>SUMIF(Data!$C$4:$C$191,$B43,Data!N$4:N$191)</f>
        <v>0</v>
      </c>
      <c r="M43" s="34">
        <f>+K43-L43</f>
        <v>0</v>
      </c>
      <c r="N43" s="37">
        <f>SUMIF(Data!$C$4:$C$191,$B43,Data!O$4:O$191)</f>
        <v>0</v>
      </c>
      <c r="O43" s="34">
        <f>+M43-N43</f>
        <v>0</v>
      </c>
      <c r="P43" s="25"/>
      <c r="Q43" s="37">
        <f>SUMIF(Data!$C$4:$C$191,$B43,Data!P$4:P$191)</f>
        <v>0</v>
      </c>
      <c r="R43" s="37">
        <f>SUMIF(Data!$C$4:$C$191,$B43,Data!Q$4:Q$191)</f>
        <v>0</v>
      </c>
      <c r="S43" s="34">
        <f>+O43-Q43</f>
        <v>0</v>
      </c>
      <c r="T43" s="37">
        <f>SUMIF(Data!$C$4:$C$191,$B43,Data!R$4:R$191)</f>
        <v>0</v>
      </c>
      <c r="U43" s="34">
        <f>+R43-T43</f>
        <v>0</v>
      </c>
      <c r="V43" s="4"/>
      <c r="W43" s="4"/>
    </row>
    <row r="44" spans="1:23" ht="15">
      <c r="A44" s="55"/>
      <c r="B44" s="63">
        <v>130</v>
      </c>
      <c r="C44" s="19" t="s">
        <v>30</v>
      </c>
      <c r="D44" s="36"/>
      <c r="E44" s="37">
        <f>SUMIF(Data!$C$4:$C$191,$B44,Data!J35:J216)</f>
        <v>0</v>
      </c>
      <c r="F44" s="37">
        <f>SUMIF(Data!$C$4:$C$191,$B44,Data!K35:K216)</f>
        <v>0</v>
      </c>
      <c r="G44" s="34">
        <f t="shared" si="3"/>
        <v>0</v>
      </c>
      <c r="H44" s="37">
        <f>SUMIF(Data!$C$4:$C$191,$B44,Data!L$4:L$191)</f>
        <v>0</v>
      </c>
      <c r="I44" s="34">
        <f t="shared" si="3"/>
        <v>0</v>
      </c>
      <c r="J44" s="24"/>
      <c r="K44" s="37">
        <f>SUMIF(Data!$C$4:$C$191,$B44,Data!M$4:M$191)</f>
        <v>0</v>
      </c>
      <c r="L44" s="37">
        <f>SUMIF(Data!$C$4:$C$191,$B44,Data!N$4:N$191)</f>
        <v>0</v>
      </c>
      <c r="M44" s="34">
        <f>+K44-L44</f>
        <v>0</v>
      </c>
      <c r="N44" s="37">
        <f>SUMIF(Data!$C$4:$C$191,$B44,Data!O$4:O$191)</f>
        <v>0</v>
      </c>
      <c r="O44" s="34">
        <f>+M44-N44</f>
        <v>0</v>
      </c>
      <c r="P44" s="25"/>
      <c r="Q44" s="37">
        <f>SUMIF(Data!$C$4:$C$191,$B44,Data!P$4:P$191)</f>
        <v>0</v>
      </c>
      <c r="R44" s="37">
        <f>SUMIF(Data!$C$4:$C$191,$B44,Data!Q$4:Q$191)</f>
        <v>0</v>
      </c>
      <c r="S44" s="34">
        <f>+O44-Q44</f>
        <v>0</v>
      </c>
      <c r="T44" s="37">
        <f>SUMIF(Data!$C$4:$C$191,$B44,Data!R$4:R$191)</f>
        <v>0</v>
      </c>
      <c r="U44" s="34">
        <f>+R44-T44</f>
        <v>0</v>
      </c>
      <c r="V44" s="4"/>
      <c r="W44" s="4"/>
    </row>
    <row r="45" spans="1:23" ht="15">
      <c r="A45" s="55"/>
      <c r="B45" s="63"/>
      <c r="C45" s="19"/>
      <c r="D45" s="36"/>
      <c r="E45" s="36"/>
      <c r="F45" s="36"/>
      <c r="G45" s="36"/>
      <c r="H45" s="36"/>
      <c r="I45" s="36"/>
      <c r="J45" s="24"/>
      <c r="K45" s="36"/>
      <c r="L45" s="36"/>
      <c r="M45" s="36"/>
      <c r="N45" s="36"/>
      <c r="O45" s="36"/>
      <c r="P45" s="25"/>
      <c r="Q45" s="36"/>
      <c r="R45" s="36"/>
      <c r="S45" s="36"/>
      <c r="T45" s="36"/>
      <c r="U45" s="36"/>
      <c r="V45" s="4"/>
      <c r="W45" s="4"/>
    </row>
    <row r="46" spans="1:23" ht="15.75" thickBot="1">
      <c r="A46" s="55"/>
      <c r="B46" s="63"/>
      <c r="C46" s="87" t="s">
        <v>31</v>
      </c>
      <c r="D46" s="88">
        <f aca="true" t="shared" si="4" ref="D46:I46">+D41-D43-D44</f>
        <v>26681.12330447057</v>
      </c>
      <c r="E46" s="88">
        <f t="shared" si="4"/>
        <v>41983.299999999974</v>
      </c>
      <c r="F46" s="88">
        <f t="shared" si="4"/>
        <v>41983.299999999974</v>
      </c>
      <c r="G46" s="88">
        <f t="shared" si="4"/>
        <v>0</v>
      </c>
      <c r="H46" s="88">
        <f t="shared" si="4"/>
        <v>0</v>
      </c>
      <c r="I46" s="88">
        <f t="shared" si="4"/>
        <v>0</v>
      </c>
      <c r="J46" s="89"/>
      <c r="K46" s="88">
        <f>+K41-K43-K44</f>
        <v>172355.28999999986</v>
      </c>
      <c r="L46" s="88">
        <f>+L41-L43-L44</f>
        <v>158681.5699999999</v>
      </c>
      <c r="M46" s="88">
        <f>+M41-M43-M44</f>
        <v>13673.720000000001</v>
      </c>
      <c r="N46" s="88">
        <f>+N41-N43-N44</f>
        <v>0</v>
      </c>
      <c r="O46" s="88">
        <f>+O41-O43-O44</f>
        <v>13673.720000000001</v>
      </c>
      <c r="P46" s="90"/>
      <c r="Q46" s="88">
        <f>+Q41-Q43-Q44</f>
        <v>176018.66000000032</v>
      </c>
      <c r="R46" s="88">
        <f>+R41-R43-R44</f>
        <v>176018.66000000032</v>
      </c>
      <c r="S46" s="88">
        <f>+S41-S43-S44</f>
        <v>-162344.94000000035</v>
      </c>
      <c r="T46" s="88">
        <f>+T41-T43-T44</f>
        <v>0</v>
      </c>
      <c r="U46" s="88">
        <f>+U41-U43-U44</f>
        <v>176018.66000000032</v>
      </c>
      <c r="V46" s="4"/>
      <c r="W46" s="4"/>
    </row>
    <row r="47" spans="1:23" ht="15.75" thickTop="1">
      <c r="A47" s="55"/>
      <c r="B47" s="63"/>
      <c r="C47" s="19"/>
      <c r="D47" s="36"/>
      <c r="E47" s="36"/>
      <c r="F47" s="36"/>
      <c r="G47" s="36"/>
      <c r="H47" s="36"/>
      <c r="I47" s="36"/>
      <c r="J47" s="24"/>
      <c r="K47" s="36"/>
      <c r="L47" s="36"/>
      <c r="M47" s="36"/>
      <c r="N47" s="36"/>
      <c r="O47" s="36"/>
      <c r="P47" s="25"/>
      <c r="Q47" s="36"/>
      <c r="R47" s="36"/>
      <c r="S47" s="36"/>
      <c r="T47" s="36"/>
      <c r="U47" s="36"/>
      <c r="V47" s="4"/>
      <c r="W47" s="4"/>
    </row>
    <row r="48" spans="2:23" ht="15">
      <c r="B48" s="36"/>
      <c r="C48" s="19"/>
      <c r="D48" s="36"/>
      <c r="E48" s="36"/>
      <c r="F48" s="36"/>
      <c r="G48" s="36"/>
      <c r="H48" s="36"/>
      <c r="I48" s="36"/>
      <c r="J48" s="24"/>
      <c r="K48" s="36"/>
      <c r="L48" s="36"/>
      <c r="M48" s="36"/>
      <c r="N48" s="36"/>
      <c r="O48" s="36"/>
      <c r="P48" s="25"/>
      <c r="Q48" s="36"/>
      <c r="R48" s="36"/>
      <c r="S48" s="36"/>
      <c r="T48" s="36"/>
      <c r="U48" s="36"/>
      <c r="V48" s="4"/>
      <c r="W48" s="4"/>
    </row>
    <row r="49" spans="2:21" ht="15">
      <c r="B49" s="52"/>
      <c r="C49" s="8" t="s">
        <v>41</v>
      </c>
      <c r="D49" s="52"/>
      <c r="E49" s="30">
        <v>22186.86</v>
      </c>
      <c r="F49" s="30">
        <v>-623163</v>
      </c>
      <c r="G49" s="78"/>
      <c r="H49" s="30">
        <v>114329.77</v>
      </c>
      <c r="I49" s="78"/>
      <c r="J49" s="24"/>
      <c r="K49" s="30">
        <v>383056.95</v>
      </c>
      <c r="L49" s="30">
        <v>-6297713</v>
      </c>
      <c r="M49" s="78"/>
      <c r="N49" s="30">
        <v>657996.14</v>
      </c>
      <c r="O49" s="78"/>
      <c r="P49" s="25"/>
      <c r="Q49" s="30">
        <v>383056.95</v>
      </c>
      <c r="R49" s="30">
        <v>-6297713</v>
      </c>
      <c r="S49" s="78"/>
      <c r="T49" s="30">
        <v>657996.14</v>
      </c>
      <c r="U49" s="85"/>
    </row>
    <row r="50" spans="2:21" ht="15">
      <c r="B50" s="8"/>
      <c r="C50" s="8" t="s">
        <v>40</v>
      </c>
      <c r="D50" s="8"/>
      <c r="E50" s="52">
        <f>+E46-E49</f>
        <v>19796.439999999973</v>
      </c>
      <c r="F50" s="52">
        <f>+F46-F49</f>
        <v>665146.2999999999</v>
      </c>
      <c r="G50" s="80"/>
      <c r="H50" s="52">
        <f>+H46-H49</f>
        <v>-114329.77</v>
      </c>
      <c r="I50" s="80"/>
      <c r="J50" s="24"/>
      <c r="K50" s="52">
        <f>+K46-K49</f>
        <v>-210701.66000000015</v>
      </c>
      <c r="L50" s="52">
        <f>+L46-L49</f>
        <v>6456394.57</v>
      </c>
      <c r="M50" s="80"/>
      <c r="N50" s="52">
        <f>+N46-N49</f>
        <v>-657996.14</v>
      </c>
      <c r="O50" s="80"/>
      <c r="P50" s="25"/>
      <c r="Q50" s="52">
        <f>+Q46-Q49</f>
        <v>-207038.2899999997</v>
      </c>
      <c r="R50" s="52">
        <f>+R46-R49</f>
        <v>6473731.66</v>
      </c>
      <c r="S50" s="80"/>
      <c r="T50" s="52">
        <f>+T46-T49</f>
        <v>-657996.14</v>
      </c>
      <c r="U50" s="80"/>
    </row>
    <row r="51" spans="7:16" ht="15">
      <c r="G51" s="81"/>
      <c r="J51" s="25"/>
      <c r="P51" s="25"/>
    </row>
    <row r="52" spans="7:16" ht="15">
      <c r="G52" s="81"/>
      <c r="J52" s="25"/>
      <c r="P52" s="25"/>
    </row>
    <row r="53" spans="7:16" ht="15">
      <c r="G53" s="81"/>
      <c r="J53" s="25"/>
      <c r="P53" s="25"/>
    </row>
    <row r="54" spans="7:16" ht="15">
      <c r="G54" s="81"/>
      <c r="J54" s="25"/>
      <c r="P54" s="25"/>
    </row>
    <row r="55" spans="7:16" ht="15">
      <c r="G55" s="81"/>
      <c r="J55" s="25"/>
      <c r="P55" s="25"/>
    </row>
    <row r="56" ht="15">
      <c r="G56" s="81"/>
    </row>
    <row r="57" ht="15">
      <c r="G57" s="81"/>
    </row>
    <row r="58" ht="15">
      <c r="G58" s="81"/>
    </row>
    <row r="59" ht="15">
      <c r="G59" s="81"/>
    </row>
    <row r="60" ht="15">
      <c r="G60" s="81"/>
    </row>
    <row r="62" spans="10:26" ht="15">
      <c r="J62">
        <f aca="true" t="shared" si="5" ref="J62:Q62">SUM(B4:E61)</f>
        <v>2762707.8489935626</v>
      </c>
      <c r="K62" s="2">
        <f t="shared" si="5"/>
        <v>3732588.8089935617</v>
      </c>
      <c r="L62">
        <f t="shared" si="5"/>
        <v>3732588.8089935617</v>
      </c>
      <c r="M62" s="81">
        <f t="shared" si="5"/>
        <v>1941581.9200000004</v>
      </c>
      <c r="N62">
        <f t="shared" si="5"/>
        <v>970790.9599999995</v>
      </c>
      <c r="O62" s="81">
        <f t="shared" si="5"/>
        <v>0</v>
      </c>
      <c r="P62">
        <f t="shared" si="5"/>
        <v>5152845.45</v>
      </c>
      <c r="Q62">
        <f t="shared" si="5"/>
        <v>10226962.579999994</v>
      </c>
      <c r="R62">
        <f>SUM(K4:N61)</f>
        <v>10292017.179999996</v>
      </c>
      <c r="S62" s="81">
        <f>SUM(J4:M61)</f>
        <v>10292017.179999996</v>
      </c>
      <c r="T62">
        <f>SUM(L4:O61)</f>
        <v>5204226.33</v>
      </c>
      <c r="U62" s="81">
        <f>SUM(M4:P61)</f>
        <v>130109.20000000007</v>
      </c>
      <c r="V62">
        <f>SUM(N4:Q61)</f>
        <v>5247136.600000001</v>
      </c>
      <c r="W62">
        <f>SUM(O4:S61)</f>
        <v>6116271.16</v>
      </c>
      <c r="X62">
        <f>SUM(P4:R61)</f>
        <v>10364164</v>
      </c>
      <c r="Y62">
        <f>SUM(Q4:T61)</f>
        <v>6051216.560000001</v>
      </c>
      <c r="Z62" s="69">
        <f>SUM(R4:U61)</f>
        <v>5247136.600000001</v>
      </c>
    </row>
    <row r="63" spans="10:26" ht="15">
      <c r="J63">
        <f>SUM(B4:E62)</f>
        <v>2762707.8489935626</v>
      </c>
      <c r="K63" s="2" t="s">
        <v>36</v>
      </c>
      <c r="L63">
        <f aca="true" t="shared" si="6" ref="L63:Z63">SUM(D4:G62)</f>
        <v>3732588.8089935617</v>
      </c>
      <c r="M63" s="81">
        <f t="shared" si="6"/>
        <v>1941581.9200000004</v>
      </c>
      <c r="N63">
        <f t="shared" si="6"/>
        <v>970790.9599999995</v>
      </c>
      <c r="O63" s="81">
        <f t="shared" si="6"/>
        <v>2762707.8489935626</v>
      </c>
      <c r="P63">
        <f t="shared" si="6"/>
        <v>11648142.107987124</v>
      </c>
      <c r="Q63">
        <f t="shared" si="6"/>
        <v>20454848.04698068</v>
      </c>
      <c r="R63">
        <f t="shared" si="6"/>
        <v>22461484.566980686</v>
      </c>
      <c r="S63" s="81">
        <f t="shared" si="6"/>
        <v>20669567.67798712</v>
      </c>
      <c r="T63">
        <f t="shared" si="6"/>
        <v>11849188.01899356</v>
      </c>
      <c r="U63" s="81">
        <f t="shared" si="6"/>
        <v>8195327.53</v>
      </c>
      <c r="V63">
        <f t="shared" si="6"/>
        <v>21597735.589999996</v>
      </c>
      <c r="W63">
        <f t="shared" si="6"/>
        <v>36101043.80999999</v>
      </c>
      <c r="X63">
        <f t="shared" si="6"/>
        <v>42015058.94999999</v>
      </c>
      <c r="Y63">
        <f t="shared" si="6"/>
        <v>42066439.82999998</v>
      </c>
      <c r="Z63" s="69">
        <f t="shared" si="6"/>
        <v>31165506.48999999</v>
      </c>
    </row>
    <row r="190" spans="10:26" ht="15">
      <c r="J190">
        <f>SUM(B4:E189)</f>
        <v>2762707.8489935626</v>
      </c>
      <c r="K190" s="2" t="s">
        <v>39</v>
      </c>
      <c r="L190">
        <f aca="true" t="shared" si="7" ref="L190:Z190">SUM(D4:G189)</f>
        <v>3732588.8089935617</v>
      </c>
      <c r="M190" s="81">
        <f t="shared" si="7"/>
        <v>1941581.9200000004</v>
      </c>
      <c r="N190">
        <f t="shared" si="7"/>
        <v>970790.9599999995</v>
      </c>
      <c r="O190" s="81">
        <f t="shared" si="7"/>
        <v>5525415.697987125</v>
      </c>
      <c r="P190">
        <f t="shared" si="7"/>
        <v>14410849.956980687</v>
      </c>
      <c r="Q190">
        <f t="shared" si="7"/>
        <v>26950144.704967804</v>
      </c>
      <c r="R190">
        <f t="shared" si="7"/>
        <v>30898363.144967813</v>
      </c>
      <c r="S190" s="81">
        <f t="shared" si="7"/>
        <v>27314529.366980687</v>
      </c>
      <c r="T190">
        <f t="shared" si="7"/>
        <v>21256857.556980684</v>
      </c>
      <c r="U190" s="81">
        <f t="shared" si="7"/>
        <v>25518550.366980687</v>
      </c>
      <c r="V190">
        <f t="shared" si="7"/>
        <v>57434224.55396137</v>
      </c>
      <c r="W190">
        <f t="shared" si="7"/>
        <v>93428226.38094205</v>
      </c>
      <c r="X190">
        <f t="shared" si="7"/>
        <v>117249101.34993559</v>
      </c>
      <c r="Y190">
        <f t="shared" si="7"/>
        <v>117501528.14094204</v>
      </c>
      <c r="Z190" s="69">
        <f t="shared" si="7"/>
        <v>94341074.28396136</v>
      </c>
    </row>
  </sheetData>
  <sheetProtection/>
  <printOptions/>
  <pageMargins left="0.1968503937007874" right="0.11811023622047245" top="0.5118110236220472" bottom="0.35433070866141736" header="0.31496062992125984" footer="0.1968503937007874"/>
  <pageSetup fitToHeight="1" fitToWidth="1" horizontalDpi="300" verticalDpi="300" orientation="landscape" paperSize="9" scale="66" r:id="rId1"/>
  <headerFooter>
    <oddFooter>&amp;Lwww.datawise.co.nz&amp;C&amp;F - &amp;A&amp;R&amp;D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R59"/>
  <sheetViews>
    <sheetView zoomScalePageLayoutView="0" workbookViewId="0" topLeftCell="C1">
      <selection activeCell="F4" sqref="F4"/>
    </sheetView>
  </sheetViews>
  <sheetFormatPr defaultColWidth="9.140625" defaultRowHeight="15"/>
  <cols>
    <col min="3" max="3" width="22.421875" style="0" bestFit="1" customWidth="1"/>
    <col min="4" max="4" width="13.57421875" style="0" customWidth="1"/>
    <col min="5" max="5" width="13.57421875" style="0" hidden="1" customWidth="1"/>
    <col min="6" max="7" width="13.57421875" style="0" customWidth="1"/>
    <col min="8" max="8" width="13.57421875" style="0" hidden="1" customWidth="1"/>
    <col min="9" max="10" width="13.57421875" style="0" customWidth="1"/>
    <col min="11" max="11" width="13.57421875" style="0" hidden="1" customWidth="1"/>
    <col min="12" max="12" width="13.57421875" style="0" customWidth="1"/>
  </cols>
  <sheetData>
    <row r="2" spans="4:18" ht="15">
      <c r="D2" s="30" t="str">
        <f>'P &amp; L Summary'!E8</f>
        <v>May 2008</v>
      </c>
      <c r="E2" s="30"/>
      <c r="F2" s="30"/>
      <c r="G2" s="30" t="str">
        <f>'P &amp; L Summary'!K8</f>
        <v>Year To Date</v>
      </c>
      <c r="H2" s="30"/>
      <c r="I2" s="30"/>
      <c r="J2" s="30" t="str">
        <f>'P &amp; L Summary'!Q8</f>
        <v>Full Year</v>
      </c>
      <c r="K2" s="30"/>
      <c r="L2" s="30"/>
      <c r="M2" s="30"/>
      <c r="N2" s="30"/>
      <c r="O2" s="30"/>
      <c r="P2" s="30"/>
      <c r="Q2" s="30"/>
      <c r="R2" s="30"/>
    </row>
    <row r="3" spans="3:12" ht="15">
      <c r="C3" s="1"/>
      <c r="D3" s="91" t="s">
        <v>45</v>
      </c>
      <c r="E3" s="91" t="s">
        <v>46</v>
      </c>
      <c r="F3" s="91" t="s">
        <v>47</v>
      </c>
      <c r="G3" s="91" t="s">
        <v>44</v>
      </c>
      <c r="H3" s="91" t="s">
        <v>48</v>
      </c>
      <c r="I3" s="91" t="s">
        <v>49</v>
      </c>
      <c r="J3" s="91" t="s">
        <v>50</v>
      </c>
      <c r="K3" s="91" t="s">
        <v>51</v>
      </c>
      <c r="L3" s="91" t="s">
        <v>52</v>
      </c>
    </row>
    <row r="4" spans="3:12" ht="15">
      <c r="C4" s="19" t="s">
        <v>15</v>
      </c>
      <c r="D4" s="30">
        <f>'P &amp; L Summary'!E13</f>
        <v>218681.77999999997</v>
      </c>
      <c r="E4" s="30">
        <f>'P &amp; L Summary'!F13</f>
        <v>218681.77999999997</v>
      </c>
      <c r="F4" s="30">
        <f>'P &amp; L Summary'!G13</f>
        <v>0</v>
      </c>
      <c r="G4" s="30">
        <f>'P &amp; L Summary'!H13</f>
        <v>0</v>
      </c>
      <c r="H4" s="30">
        <f>'P &amp; L Summary'!I13</f>
        <v>0</v>
      </c>
      <c r="I4" s="30">
        <f>'P &amp; L Summary'!J13</f>
        <v>0</v>
      </c>
      <c r="J4" s="30">
        <f>'P &amp; L Summary'!K13</f>
        <v>1196805.5899999999</v>
      </c>
      <c r="K4" s="30">
        <f>'P &amp; L Summary'!L13</f>
        <v>1196805.5899999999</v>
      </c>
      <c r="L4" s="30">
        <f>'P &amp; L Summary'!M13</f>
        <v>0</v>
      </c>
    </row>
    <row r="5" spans="3:12" ht="15">
      <c r="C5" s="19" t="s">
        <v>53</v>
      </c>
      <c r="D5" s="30">
        <f>'P &amp; L Summary'!E24</f>
        <v>111584.63999999997</v>
      </c>
      <c r="E5" s="30">
        <f>'P &amp; L Summary'!F24</f>
        <v>111584.63999999997</v>
      </c>
      <c r="F5" s="30">
        <f>'P &amp; L Summary'!H24</f>
        <v>0</v>
      </c>
      <c r="G5" s="30">
        <f>'P &amp; L Summary'!K24</f>
        <v>588432.3299999998</v>
      </c>
      <c r="H5" s="30">
        <f>'P &amp; L Summary'!L24</f>
        <v>576415.6099999999</v>
      </c>
      <c r="I5" s="30">
        <f>'P &amp; L Summary'!N24</f>
        <v>0</v>
      </c>
      <c r="J5" s="30">
        <f>'P &amp; L Summary'!Q24</f>
        <v>592095.7000000003</v>
      </c>
      <c r="K5" s="30">
        <f>'P &amp; L Summary'!R24</f>
        <v>592095.7000000003</v>
      </c>
      <c r="L5" s="30">
        <f>'P &amp; L Summary'!T24</f>
        <v>0</v>
      </c>
    </row>
    <row r="6" spans="3:12" ht="15">
      <c r="C6" s="19" t="s">
        <v>26</v>
      </c>
      <c r="D6" s="30">
        <f>'P &amp; L Summary'!E36</f>
        <v>43386.299999999974</v>
      </c>
      <c r="E6" s="30">
        <f>'P &amp; L Summary'!F36</f>
        <v>43386.299999999974</v>
      </c>
      <c r="F6" s="30">
        <f>'P &amp; L Summary'!H36</f>
        <v>0</v>
      </c>
      <c r="G6" s="30">
        <f>'P &amp; L Summary'!K36</f>
        <v>181174.28999999986</v>
      </c>
      <c r="H6" s="30">
        <f>'P &amp; L Summary'!L36</f>
        <v>169157.5699999999</v>
      </c>
      <c r="I6" s="30">
        <f>'P &amp; L Summary'!N36</f>
        <v>0</v>
      </c>
      <c r="J6" s="30">
        <f>'P &amp; L Summary'!Q36</f>
        <v>184837.66000000032</v>
      </c>
      <c r="K6" s="30">
        <f>'P &amp; L Summary'!R36</f>
        <v>184837.66000000032</v>
      </c>
      <c r="L6" s="30">
        <f>'P &amp; L Summary'!T36</f>
        <v>0</v>
      </c>
    </row>
    <row r="7" spans="3:12" ht="15">
      <c r="C7" s="23" t="s">
        <v>42</v>
      </c>
      <c r="D7" s="30">
        <f>'P &amp; L Summary'!E41</f>
        <v>41983.299999999974</v>
      </c>
      <c r="E7" s="30">
        <f>'P &amp; L Summary'!F41</f>
        <v>41983.299999999974</v>
      </c>
      <c r="F7" s="30">
        <f>'P &amp; L Summary'!H41</f>
        <v>0</v>
      </c>
      <c r="G7" s="30">
        <f>'P &amp; L Summary'!K41</f>
        <v>172355.28999999986</v>
      </c>
      <c r="H7" s="30">
        <f>'P &amp; L Summary'!L41</f>
        <v>158681.5699999999</v>
      </c>
      <c r="I7" s="30">
        <f>'P &amp; L Summary'!N41</f>
        <v>0</v>
      </c>
      <c r="J7" s="30">
        <f>'P &amp; L Summary'!Q41</f>
        <v>176018.66000000032</v>
      </c>
      <c r="K7" s="30">
        <f>'P &amp; L Summary'!R41</f>
        <v>176018.66000000032</v>
      </c>
      <c r="L7" s="30">
        <f>'P &amp; L Summary'!T41</f>
        <v>0</v>
      </c>
    </row>
    <row r="8" spans="3:12" ht="15">
      <c r="C8" s="23" t="s">
        <v>43</v>
      </c>
      <c r="D8" s="30">
        <f>'P &amp; L Summary'!E46</f>
        <v>41983.299999999974</v>
      </c>
      <c r="E8" s="30">
        <f>'P &amp; L Summary'!F46</f>
        <v>41983.299999999974</v>
      </c>
      <c r="F8" s="30">
        <f>'P &amp; L Summary'!H46</f>
        <v>0</v>
      </c>
      <c r="G8" s="30">
        <f>'P &amp; L Summary'!K46</f>
        <v>172355.28999999986</v>
      </c>
      <c r="H8" s="30">
        <f>'P &amp; L Summary'!L46</f>
        <v>158681.5699999999</v>
      </c>
      <c r="I8" s="30">
        <f>'P &amp; L Summary'!N46</f>
        <v>0</v>
      </c>
      <c r="J8" s="30">
        <f>'P &amp; L Summary'!Q46</f>
        <v>176018.66000000032</v>
      </c>
      <c r="K8" s="30">
        <f>'P &amp; L Summary'!R46</f>
        <v>176018.66000000032</v>
      </c>
      <c r="L8" s="30">
        <f>'P &amp; L Summary'!T46</f>
        <v>0</v>
      </c>
    </row>
    <row r="9" ht="15">
      <c r="C9" s="2"/>
    </row>
    <row r="10" ht="15">
      <c r="C10" s="23"/>
    </row>
    <row r="11" ht="15">
      <c r="C11" s="23"/>
    </row>
    <row r="12" ht="15">
      <c r="C12" s="23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3"/>
    </row>
    <row r="18" ht="15">
      <c r="C18" s="22"/>
    </row>
    <row r="19" ht="15">
      <c r="C19" s="2"/>
    </row>
    <row r="20" ht="15">
      <c r="C20" s="2"/>
    </row>
    <row r="21" ht="15">
      <c r="C21" s="2"/>
    </row>
    <row r="22" ht="15">
      <c r="C22" s="2"/>
    </row>
    <row r="23" ht="15">
      <c r="C23" s="2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K59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Mark Crichton</dc:creator>
  <cp:keywords/>
  <dc:description/>
  <cp:lastModifiedBy> Mark Crichton</cp:lastModifiedBy>
  <cp:lastPrinted>2008-06-14T21:16:03Z</cp:lastPrinted>
  <dcterms:created xsi:type="dcterms:W3CDTF">2008-06-05T12:27:07Z</dcterms:created>
  <dcterms:modified xsi:type="dcterms:W3CDTF">2009-09-30T02:36:02Z</dcterms:modified>
  <cp:category/>
  <cp:version/>
  <cp:contentType/>
  <cp:contentStatus/>
</cp:coreProperties>
</file>